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ocuments\ZAVRŠNI I PLAN 2026\"/>
    </mc:Choice>
  </mc:AlternateContent>
  <xr:revisionPtr revIDLastSave="0" documentId="13_ncr:1_{458EFDCF-0B12-466E-A927-DA6B9DE6AD26}" xr6:coauthVersionLast="36" xr6:coauthVersionMax="36" xr10:uidLastSave="{00000000-0000-0000-0000-000000000000}"/>
  <bookViews>
    <workbookView xWindow="0" yWindow="0" windowWidth="20736" windowHeight="11760" firstSheet="4" activeTab="7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Izvještaj po organizacijskoj " sheetId="12" r:id="rId7"/>
    <sheet name="Izvještaj po programskoj" sheetId="7" r:id="rId8"/>
  </sheets>
  <definedNames>
    <definedName name="_xlnm._FilterDatabase" localSheetId="7" hidden="1">'Izvještaj po programskoj'!$B$1:$D$212</definedName>
    <definedName name="_xlnm.Print_Area" localSheetId="6">'Izvještaj po organizacijskoj '!$B$2:$I$8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1" i="7" l="1"/>
  <c r="I200" i="7"/>
  <c r="I206" i="7"/>
  <c r="I205" i="7"/>
  <c r="G39" i="3"/>
  <c r="G142" i="7" l="1"/>
  <c r="F142" i="7"/>
  <c r="F25" i="8"/>
  <c r="E25" i="8"/>
  <c r="D25" i="8"/>
  <c r="J80" i="3"/>
  <c r="J79" i="3" s="1"/>
  <c r="G80" i="3"/>
  <c r="I11" i="3"/>
  <c r="H11" i="3"/>
  <c r="I10" i="3"/>
  <c r="H10" i="3"/>
  <c r="H16" i="7" l="1"/>
  <c r="H17" i="7"/>
  <c r="H18" i="7"/>
  <c r="H8" i="7"/>
  <c r="H11" i="7"/>
  <c r="H12" i="7"/>
  <c r="G8" i="7"/>
  <c r="F8" i="7"/>
  <c r="G15" i="7"/>
  <c r="F15" i="7"/>
  <c r="H140" i="7"/>
  <c r="J17" i="1"/>
  <c r="H39" i="8"/>
  <c r="H38" i="8"/>
  <c r="J13" i="3"/>
  <c r="J12" i="3" s="1"/>
  <c r="J11" i="3" s="1"/>
  <c r="J10" i="3" s="1"/>
  <c r="I91" i="7" l="1"/>
  <c r="I90" i="7"/>
  <c r="I73" i="7"/>
  <c r="H38" i="7"/>
  <c r="G16" i="7" l="1"/>
  <c r="G140" i="7"/>
  <c r="F140" i="7"/>
  <c r="F16" i="7"/>
  <c r="G18" i="7"/>
  <c r="G17" i="7"/>
  <c r="G12" i="7"/>
  <c r="G10" i="7"/>
  <c r="F18" i="7"/>
  <c r="F17" i="7"/>
  <c r="F12" i="7"/>
  <c r="F10" i="7"/>
  <c r="I204" i="7" l="1"/>
  <c r="I199" i="7"/>
  <c r="G114" i="7"/>
  <c r="G115" i="7"/>
  <c r="F115" i="7"/>
  <c r="F114" i="7"/>
  <c r="I89" i="7"/>
  <c r="G56" i="7"/>
  <c r="G55" i="7" s="1"/>
  <c r="F56" i="7"/>
  <c r="F55" i="7" s="1"/>
  <c r="G113" i="7" l="1"/>
  <c r="G11" i="7"/>
  <c r="F113" i="7"/>
  <c r="F112" i="7" s="1"/>
  <c r="F11" i="7"/>
  <c r="E31" i="8"/>
  <c r="D31" i="8"/>
  <c r="E16" i="8" l="1"/>
  <c r="D16" i="8"/>
  <c r="E12" i="8"/>
  <c r="D12" i="8"/>
  <c r="F12" i="8"/>
  <c r="F16" i="8"/>
  <c r="I82" i="3"/>
  <c r="I40" i="3"/>
  <c r="I39" i="3" s="1"/>
  <c r="I14" i="1"/>
  <c r="I17" i="1" s="1"/>
  <c r="F6" i="8" l="1"/>
  <c r="I30" i="3"/>
  <c r="C16" i="8"/>
  <c r="E7" i="11" l="1"/>
  <c r="D7" i="11"/>
  <c r="I173" i="7" l="1"/>
  <c r="I172" i="7"/>
  <c r="I23" i="7"/>
  <c r="G97" i="7"/>
  <c r="G14" i="7" s="1"/>
  <c r="F97" i="7"/>
  <c r="F14" i="7" s="1"/>
  <c r="H97" i="7"/>
  <c r="H14" i="7" s="1"/>
  <c r="H34" i="7"/>
  <c r="G20" i="7" l="1"/>
  <c r="F20" i="7"/>
  <c r="I21" i="7"/>
  <c r="I22" i="7"/>
  <c r="G19" i="7" l="1"/>
  <c r="H10" i="7"/>
  <c r="H13" i="7"/>
  <c r="H79" i="7"/>
  <c r="H67" i="7"/>
  <c r="H66" i="7" s="1"/>
  <c r="H64" i="7"/>
  <c r="H62" i="7"/>
  <c r="H83" i="7"/>
  <c r="H58" i="7"/>
  <c r="H50" i="7"/>
  <c r="H43" i="7"/>
  <c r="H29" i="7"/>
  <c r="F31" i="8"/>
  <c r="F35" i="8"/>
  <c r="J84" i="3"/>
  <c r="J83" i="3" s="1"/>
  <c r="J82" i="3" s="1"/>
  <c r="J70" i="3"/>
  <c r="J62" i="3"/>
  <c r="J56" i="3"/>
  <c r="J51" i="3"/>
  <c r="G48" i="3"/>
  <c r="J42" i="3"/>
  <c r="J41" i="3" s="1"/>
  <c r="J30" i="3"/>
  <c r="J14" i="1"/>
  <c r="J50" i="3" l="1"/>
  <c r="J40" i="3" s="1"/>
  <c r="J39" i="3" s="1"/>
  <c r="F23" i="8"/>
  <c r="H57" i="7"/>
  <c r="H78" i="7"/>
  <c r="H77" i="7" s="1"/>
  <c r="H33" i="7"/>
  <c r="H32" i="7" s="1"/>
  <c r="H112" i="7"/>
  <c r="G112" i="7"/>
  <c r="I133" i="7"/>
  <c r="H56" i="7" l="1"/>
  <c r="H20" i="7"/>
  <c r="I134" i="7"/>
  <c r="I135" i="7"/>
  <c r="H19" i="7" l="1"/>
  <c r="H7" i="7"/>
  <c r="E10" i="8"/>
  <c r="E6" i="8" s="1"/>
  <c r="D10" i="8"/>
  <c r="D6" i="8" s="1"/>
  <c r="C7" i="11" l="1"/>
  <c r="C35" i="8"/>
  <c r="C31" i="8"/>
  <c r="C25" i="8" s="1"/>
  <c r="C12" i="8"/>
  <c r="C10" i="8"/>
  <c r="C6" i="8" s="1"/>
  <c r="G86" i="3"/>
  <c r="G84" i="3"/>
  <c r="G83" i="3" s="1"/>
  <c r="G77" i="3"/>
  <c r="G76" i="3" s="1"/>
  <c r="G74" i="3"/>
  <c r="G73" i="3" s="1"/>
  <c r="G70" i="3"/>
  <c r="G62" i="3"/>
  <c r="G56" i="3"/>
  <c r="G51" i="3"/>
  <c r="G50" i="3" s="1"/>
  <c r="G46" i="3"/>
  <c r="G42" i="3"/>
  <c r="G23" i="3"/>
  <c r="G22" i="3" s="1"/>
  <c r="G20" i="3"/>
  <c r="G19" i="3" s="1"/>
  <c r="G17" i="3"/>
  <c r="G16" i="3" s="1"/>
  <c r="G13" i="3"/>
  <c r="G12" i="3" s="1"/>
  <c r="G14" i="1"/>
  <c r="G17" i="1" s="1"/>
  <c r="G19" i="1" s="1"/>
  <c r="G11" i="3" l="1"/>
  <c r="G10" i="3"/>
  <c r="G30" i="3" s="1"/>
  <c r="G79" i="3"/>
  <c r="C23" i="8"/>
  <c r="G41" i="3"/>
  <c r="F7" i="11"/>
  <c r="G40" i="3" l="1"/>
  <c r="I150" i="7"/>
  <c r="I149" i="7"/>
  <c r="I148" i="7"/>
  <c r="E35" i="8" l="1"/>
  <c r="E23" i="8"/>
  <c r="I55" i="7" l="1"/>
  <c r="I20" i="7" l="1"/>
  <c r="L28" i="3"/>
  <c r="L27" i="3"/>
  <c r="D23" i="8"/>
  <c r="D35" i="8" l="1"/>
  <c r="L26" i="3" l="1"/>
  <c r="F19" i="7" l="1"/>
  <c r="F7" i="7"/>
  <c r="H82" i="3"/>
  <c r="H40" i="3"/>
  <c r="F6" i="7" l="1"/>
  <c r="H39" i="3"/>
  <c r="H30" i="3"/>
  <c r="H14" i="1"/>
  <c r="H17" i="1" s="1"/>
  <c r="H23" i="8" l="1"/>
  <c r="L16" i="1" l="1"/>
  <c r="K16" i="1"/>
  <c r="L15" i="1"/>
  <c r="K15" i="1"/>
  <c r="L12" i="1"/>
  <c r="K12" i="1"/>
  <c r="L11" i="1"/>
  <c r="K11" i="1"/>
  <c r="I8" i="12"/>
  <c r="I7" i="12"/>
  <c r="G7" i="7"/>
  <c r="G6" i="7" l="1"/>
  <c r="I190" i="7"/>
  <c r="I189" i="7"/>
  <c r="I188" i="7"/>
  <c r="I187" i="7"/>
  <c r="I183" i="7"/>
  <c r="I182" i="7"/>
  <c r="I181" i="7"/>
  <c r="I180" i="7"/>
  <c r="I153" i="7"/>
  <c r="I142" i="7"/>
  <c r="I141" i="7"/>
  <c r="I114" i="7"/>
  <c r="I109" i="7"/>
  <c r="I108" i="7"/>
  <c r="I107" i="7"/>
  <c r="I106" i="7"/>
  <c r="I103" i="7"/>
  <c r="I102" i="7"/>
  <c r="I99" i="7"/>
  <c r="I98" i="7"/>
  <c r="I97" i="7"/>
  <c r="I96" i="7"/>
  <c r="I52" i="7"/>
  <c r="I31" i="7"/>
  <c r="I26" i="7"/>
  <c r="I17" i="7"/>
  <c r="I16" i="7"/>
  <c r="I14" i="7"/>
  <c r="I12" i="7"/>
  <c r="I11" i="7"/>
  <c r="I10" i="7"/>
  <c r="I57" i="7" l="1"/>
  <c r="I155" i="7"/>
  <c r="I143" i="7"/>
  <c r="I123" i="7"/>
  <c r="I116" i="7"/>
  <c r="I66" i="7"/>
  <c r="I19" i="7"/>
  <c r="I140" i="7"/>
  <c r="I154" i="7"/>
  <c r="I193" i="7"/>
  <c r="H9" i="11"/>
  <c r="G9" i="11"/>
  <c r="H8" i="11"/>
  <c r="G8" i="11"/>
  <c r="H7" i="11"/>
  <c r="G7" i="11"/>
  <c r="H6" i="11"/>
  <c r="G6" i="11"/>
  <c r="I163" i="7" l="1"/>
  <c r="I164" i="7"/>
  <c r="I27" i="7"/>
  <c r="I165" i="7"/>
  <c r="I115" i="7"/>
  <c r="I56" i="7"/>
  <c r="I32" i="7"/>
  <c r="I33" i="7"/>
  <c r="I28" i="7"/>
  <c r="H18" i="8"/>
  <c r="G18" i="8"/>
  <c r="H17" i="8"/>
  <c r="G17" i="8"/>
  <c r="H16" i="8"/>
  <c r="G16" i="8"/>
  <c r="H14" i="8"/>
  <c r="G14" i="8"/>
  <c r="H13" i="8"/>
  <c r="G13" i="8"/>
  <c r="H12" i="8"/>
  <c r="G12" i="8"/>
  <c r="H11" i="8"/>
  <c r="G11" i="8"/>
  <c r="H10" i="8"/>
  <c r="G10" i="8"/>
  <c r="H8" i="8"/>
  <c r="G8" i="8"/>
  <c r="H7" i="8"/>
  <c r="G7" i="8"/>
  <c r="H6" i="8"/>
  <c r="G6" i="8"/>
  <c r="G23" i="8" s="1"/>
  <c r="I162" i="7" l="1"/>
  <c r="I112" i="7"/>
  <c r="I8" i="7"/>
  <c r="G40" i="8"/>
  <c r="H37" i="8"/>
  <c r="G37" i="8"/>
  <c r="H36" i="8"/>
  <c r="G36" i="8"/>
  <c r="H35" i="8"/>
  <c r="G35" i="8"/>
  <c r="H33" i="8"/>
  <c r="G33" i="8"/>
  <c r="H32" i="8"/>
  <c r="G32" i="8"/>
  <c r="H31" i="8"/>
  <c r="G31" i="8"/>
  <c r="H30" i="8"/>
  <c r="G30" i="8"/>
  <c r="H29" i="8"/>
  <c r="G29" i="8"/>
  <c r="H27" i="8"/>
  <c r="G27" i="8"/>
  <c r="H26" i="8"/>
  <c r="G26" i="8"/>
  <c r="H25" i="8"/>
  <c r="G25" i="8"/>
  <c r="H6" i="7" l="1"/>
  <c r="I6" i="7" s="1"/>
  <c r="I7" i="7"/>
  <c r="J19" i="1"/>
  <c r="K19" i="1" s="1"/>
  <c r="K24" i="3"/>
  <c r="K21" i="3"/>
  <c r="K18" i="3"/>
  <c r="K15" i="3"/>
  <c r="K14" i="3"/>
  <c r="K87" i="3"/>
  <c r="K75" i="3"/>
  <c r="K72" i="3"/>
  <c r="K71" i="3"/>
  <c r="K69" i="3"/>
  <c r="K68" i="3"/>
  <c r="K67" i="3"/>
  <c r="K66" i="3"/>
  <c r="K65" i="3"/>
  <c r="K64" i="3"/>
  <c r="K63" i="3"/>
  <c r="K60" i="3"/>
  <c r="K59" i="3"/>
  <c r="K58" i="3"/>
  <c r="K57" i="3"/>
  <c r="K55" i="3"/>
  <c r="K54" i="3"/>
  <c r="K53" i="3"/>
  <c r="K52" i="3"/>
  <c r="K49" i="3"/>
  <c r="K47" i="3"/>
  <c r="K45" i="3"/>
  <c r="K44" i="3"/>
  <c r="K43" i="3"/>
  <c r="L41" i="3" l="1"/>
  <c r="L14" i="1"/>
  <c r="K14" i="1"/>
  <c r="L22" i="3"/>
  <c r="K13" i="3"/>
  <c r="K17" i="3"/>
  <c r="K20" i="3"/>
  <c r="K23" i="3"/>
  <c r="L16" i="3"/>
  <c r="L19" i="3"/>
  <c r="K22" i="3"/>
  <c r="K46" i="3"/>
  <c r="K48" i="3"/>
  <c r="K51" i="3"/>
  <c r="K56" i="3"/>
  <c r="K62" i="3"/>
  <c r="K70" i="3"/>
  <c r="K74" i="3"/>
  <c r="K86" i="3"/>
  <c r="L76" i="3"/>
  <c r="K42" i="3"/>
  <c r="K41" i="3" l="1"/>
  <c r="K17" i="1"/>
  <c r="L12" i="3"/>
  <c r="K19" i="3"/>
  <c r="K16" i="3"/>
  <c r="K12" i="3"/>
  <c r="L83" i="3"/>
  <c r="K83" i="3"/>
  <c r="L50" i="3"/>
  <c r="K50" i="3"/>
  <c r="L79" i="3"/>
  <c r="L73" i="3"/>
  <c r="K73" i="3"/>
  <c r="L30" i="3" l="1"/>
  <c r="K30" i="3"/>
  <c r="K39" i="3"/>
  <c r="L11" i="3"/>
  <c r="L10" i="3"/>
  <c r="K11" i="3"/>
  <c r="K40" i="3"/>
  <c r="L40" i="3"/>
  <c r="L82" i="3"/>
  <c r="K82" i="3"/>
  <c r="K10" i="3" l="1"/>
  <c r="L39" i="3"/>
  <c r="I113" i="7"/>
</calcChain>
</file>

<file path=xl/sharedStrings.xml><?xml version="1.0" encoding="utf-8"?>
<sst xmlns="http://schemas.openxmlformats.org/spreadsheetml/2006/main" count="514" uniqueCount="230">
  <si>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</si>
  <si>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</si>
  <si>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</si>
  <si>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</si>
  <si>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</si>
  <si>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</si>
  <si>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</si>
  <si>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</si>
  <si>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</si>
  <si>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</si>
  <si>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</si>
  <si>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</si>
  <si>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</si>
  <si>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</si>
  <si>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</si>
  <si>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</si>
  <si>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</si>
  <si>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</si>
  <si>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</si>
  <si>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</si>
  <si>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….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</si>
  <si>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</si>
  <si>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</si>
  <si>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</si>
  <si>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</si>
  <si>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</si>
  <si>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</si>
  <si>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</si>
  <si>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</si>
  <si>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</si>
  <si>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</si>
  <si>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</si>
  <si>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</si>
  <si>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</si>
  <si>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</si>
  <si>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</si>
  <si>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</si>
  <si>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</si>
  <si>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</si>
  <si>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</si>
  <si>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</si>
  <si>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</si>
  <si>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</si>
  <si>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</si>
  <si>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5=4/3*100</t>
  </si>
  <si>
    <t>INDEKS**</t>
  </si>
  <si>
    <t>UKUPNO PRIHODI</t>
  </si>
  <si>
    <t>6 PRIHODI POSLOVANJA</t>
  </si>
  <si>
    <t>7 PRIHODI OD PRODAJE NEFINANCIJSKE IMOVINE</t>
  </si>
  <si>
    <t>3 RASHODI  POSLOVANJA</t>
  </si>
  <si>
    <t>4 RASHODI ZA NABAVU NEFINANCIJSKE IMOVINE</t>
  </si>
  <si>
    <t>SAŽETAK  RAČUNA PRIHODA I RASHODA I  RAČUNA FINANCIRANJA</t>
  </si>
  <si>
    <t xml:space="preserve"> RAČUN FINANCIRANJA</t>
  </si>
  <si>
    <t>IZVJEŠTAJ PO ORGANIZACIJSKOJ KLASIFIKACIJI</t>
  </si>
  <si>
    <t>IZVJEŠTAJ PO PROGRAMSKOJ KLASIFIKACIJI</t>
  </si>
  <si>
    <t xml:space="preserve">RAČUN PRIHODA I RASHODA </t>
  </si>
  <si>
    <t>RAZLIKA - VIŠAK MANJAK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</si>
  <si>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</si>
  <si>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>SAŽETAK  RAČUNA PRIHODA I RASHODA I  RAČUNA FINANCIRANJA  može sadržavati i dodatne podatke.</t>
  </si>
  <si>
    <t>SAŽETAK RAČUNA PRIHODA I RASHODA</t>
  </si>
  <si>
    <t>Plaće za prekovremeni rad</t>
  </si>
  <si>
    <t>Plaće za posebne uvjete rada</t>
  </si>
  <si>
    <t>Ostali rashodi za zaposlene</t>
  </si>
  <si>
    <t>Doprinosi na plaće</t>
  </si>
  <si>
    <t>Doprinosi za obvezno zdravstveno osiguranje</t>
  </si>
  <si>
    <t>3212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</si>
  <si>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</si>
  <si>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</si>
  <si>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</si>
  <si>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</si>
  <si>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3221</t>
  </si>
  <si>
    <t>Uredski materijal i ostali materijalni rashodi</t>
  </si>
  <si>
    <t>Materijal i sirovine</t>
  </si>
  <si>
    <t>3223</t>
  </si>
  <si>
    <t>Energija</t>
  </si>
  <si>
    <t>3224</t>
  </si>
  <si>
    <t>Materijal i dijelovi za tekuće i investicijsko održavanje</t>
  </si>
  <si>
    <t>Sitni inventar i auto gume</t>
  </si>
  <si>
    <t>Rashodi za usluge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</si>
  <si>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</si>
  <si>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</si>
  <si>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</si>
  <si>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</si>
  <si>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</si>
  <si>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</si>
  <si>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Zdravstvene i veterinarske usluge</t>
  </si>
  <si>
    <t>Intelektualne i osobne usluge</t>
  </si>
  <si>
    <t>3238</t>
  </si>
  <si>
    <t>Računalne usluge</t>
  </si>
  <si>
    <t>3239</t>
  </si>
  <si>
    <t>Ostale usluge</t>
  </si>
  <si>
    <t>Ostali nespomenuti rashodi poslovanja</t>
  </si>
  <si>
    <t>Članarine i norme</t>
  </si>
  <si>
    <t>Pristojbe i naknade</t>
  </si>
  <si>
    <t>Financijski rashodi</t>
  </si>
  <si>
    <t>Ostali financijski rashodi</t>
  </si>
  <si>
    <t>3431</t>
  </si>
  <si>
    <t>Bankarske usluge i usluge platnog prometa</t>
  </si>
  <si>
    <t>Naknade građanima i kućanstvima</t>
  </si>
  <si>
    <t>Ostale naknade građanima i kućanstvim aiz proračuna</t>
  </si>
  <si>
    <t>Naknade građanima i kućanstvima u naravi</t>
  </si>
  <si>
    <t>Tekuće donacije u novcu</t>
  </si>
  <si>
    <t xml:space="preserve">Tekuće donacije </t>
  </si>
  <si>
    <t>Rashodi za nabavu proizvedene dugotrajne imovine</t>
  </si>
  <si>
    <t>Postrojenja i oprema</t>
  </si>
  <si>
    <t>4221</t>
  </si>
  <si>
    <t>Uredska oprema i namještaj</t>
  </si>
  <si>
    <t>Knjige,umjetnička djela i ostale izložb.vrijednosti</t>
  </si>
  <si>
    <t>Knjige</t>
  </si>
  <si>
    <t>Prihodi iz nadležnog proračuna i od HZZO-a temeljem ugovornih obveza</t>
  </si>
  <si>
    <t>Tekuće donacije</t>
  </si>
  <si>
    <t>Pomoći iz inozemstva i od subjekata unutar općeg proračuna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</si>
  <si>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</si>
  <si>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</si>
  <si>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</si>
  <si>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Prihodi od imovine</t>
  </si>
  <si>
    <t>Prihodi od financijske imovine</t>
  </si>
  <si>
    <t>Kamate na oročena sredstva i depozite po viđenju</t>
  </si>
  <si>
    <t>Prihodi od upravnih i administrativnih pristojbi, pristojbi po posebnim prorpisima i naknada</t>
  </si>
  <si>
    <t>Prihodi po posebnim propisima</t>
  </si>
  <si>
    <t>Ostali nespomenuti prihodi</t>
  </si>
  <si>
    <t>Prihodi iz nadležnog proračuna za financiranje
 redovne djelatnosti proračunskih korisnika</t>
  </si>
  <si>
    <t>Prihodi iz nadležnog proračuna za financiranje
 rashoda poslovanja</t>
  </si>
  <si>
    <t>Prihodi iz nadležnog proračuna za financiranje
 rashoda za nabavu nefinanc. Imovine</t>
  </si>
  <si>
    <t>Napomena:  Iznosi u stupcu "OSTVARENJE/IZVRŠENJE 1.-31.2022." preračunavaju se iz kuna u eure prema fiksnom tečaju konverzije (1 EUR=7,53450 kuna) i po pravilima za preračunavanje i zaokruživanje.</t>
  </si>
  <si>
    <t xml:space="preserve">** AKO Opći i Posebni dio polugodišnjeg izvještaja ne sadrži "TEKUĆI PLAN 2023.", "INDEKS"("OSTVARENJE/IZVRŠENJE 1.-31.2023."/"TEKUĆI PLAN 2023.") iskazuje se kao "OSTVARENJE/IZVRŠENJE 1.-31.2023."/"IZVORNI PLAN 2023." ODNOSNO "REBALANS 2023." </t>
  </si>
  <si>
    <t>32 Vlastiti prihodi-proračunski korisnici</t>
  </si>
  <si>
    <t>4 Prihodi za posebna namjene</t>
  </si>
  <si>
    <t xml:space="preserve">  43 Prihodi za posebne namjene</t>
  </si>
  <si>
    <t>44 Prihodi za decentralizirane funkcije</t>
  </si>
  <si>
    <t xml:space="preserve">  48 Prenesena sred.-namjenski prihodi-proračunski korisnici</t>
  </si>
  <si>
    <t>5 Pomoći</t>
  </si>
  <si>
    <t>09 Obrazovanje</t>
  </si>
  <si>
    <t>0912 Osnovno obrazovanje</t>
  </si>
  <si>
    <t>096 Dodatne usluge u obrazovanju</t>
  </si>
  <si>
    <t>RAZDJEL 5</t>
  </si>
  <si>
    <t>UPRAVNI ODJEL ZA ODGOJ I OBRAZOVANJE</t>
  </si>
  <si>
    <t>GLAVA 5-3</t>
  </si>
  <si>
    <t>ŽUPANIJSKE USTANOVE OSNOVNOG ŠKOLSTVA</t>
  </si>
  <si>
    <t>Izvor financiranja 321</t>
  </si>
  <si>
    <t>Vlastiti prihodi-proračunski korisnici</t>
  </si>
  <si>
    <t>Izvor financiranja 431</t>
  </si>
  <si>
    <t>Prihodi za posebne namjene-proračunski korisnici</t>
  </si>
  <si>
    <t>Izvor financiranja 441</t>
  </si>
  <si>
    <t>Izvor financiranja 111</t>
  </si>
  <si>
    <t>Porezi i ostali prihodi</t>
  </si>
  <si>
    <t>Prihodi za decentralizirane funkcije-OŠ</t>
  </si>
  <si>
    <t>Pomoći iz državnog proračuna</t>
  </si>
  <si>
    <t>Pomoći za provođenje EU projekata</t>
  </si>
  <si>
    <t>PROGRAM 5301</t>
  </si>
  <si>
    <t>OSIGURANJE UVJETA RADA</t>
  </si>
  <si>
    <t>OSNOVNOŠKOLSKO OBRAZOVANJE</t>
  </si>
  <si>
    <t>Materijal i dijelovi za tekuće i investicijsko
 održavanje</t>
  </si>
  <si>
    <t>Naknade za prijevoz, za rad na terenu i 
odvojeni život</t>
  </si>
  <si>
    <t>Naknade građanima i kućanstvima na temelju osiguranja i druge naknade</t>
  </si>
  <si>
    <t>Ostale naknade građanima i kućanstvima iz proračuna</t>
  </si>
  <si>
    <t>NABAVA UDŽBENIKA ZA UČENIKE U OSNOVNIM ŠKOLAMA</t>
  </si>
  <si>
    <t>Knjige, umjetnička djela i ostale
 izložbene vrijednosti</t>
  </si>
  <si>
    <t>PREHRANA ZA UČENIKE U 
OSNOVNIM ŠKOLAMA</t>
  </si>
  <si>
    <t>PROGRAM 5302</t>
  </si>
  <si>
    <t>UNAPREĐENJE KVALITETE ODGOJNO OBRAZOVNOG SUSTAVA</t>
  </si>
  <si>
    <t>Produženi boravak učenika-putnika</t>
  </si>
  <si>
    <t>Sufinanciranje rada pomoćnika u nastavi</t>
  </si>
  <si>
    <t>Programi školskog kurikuluma</t>
  </si>
  <si>
    <t>Županijska škola plivanja</t>
  </si>
  <si>
    <t>Osiguranje besplatnih zaliha menstrualnih higijenskih potrepština</t>
  </si>
  <si>
    <t xml:space="preserve">Ostali rashodi </t>
  </si>
  <si>
    <t>Kapitalni projekt K 530801</t>
  </si>
  <si>
    <t>Aktivnost A530240</t>
  </si>
  <si>
    <t>Aktivnost A530239</t>
  </si>
  <si>
    <t>Aktivnost A530222</t>
  </si>
  <si>
    <t>Aktivnost A530209</t>
  </si>
  <si>
    <t>Aktivnost A530202</t>
  </si>
  <si>
    <t>Aktivnost A530107</t>
  </si>
  <si>
    <t>Aktivnost A530106</t>
  </si>
  <si>
    <t>Aktivnost A530101</t>
  </si>
  <si>
    <t>PRENESENI VIŠAK/MANJAK</t>
  </si>
  <si>
    <t>REZULTAT</t>
  </si>
  <si>
    <t>Rezultat poslovanja</t>
  </si>
  <si>
    <t>Višak/manjak prihoda</t>
  </si>
  <si>
    <t>Višak prihoda</t>
  </si>
  <si>
    <t>Manjak prihoda</t>
  </si>
  <si>
    <t>UKUPNI PRIHODI+VIŠAK/MANJAK KORIŠTEN ZA POKRIĆE RASHODA</t>
  </si>
  <si>
    <t>Ravnateljica:</t>
  </si>
  <si>
    <t>UKUPNI PRIHODI+VIŠAK/MANJAK
 KORIŠTEN ZA POKRIĆE RASHODA</t>
  </si>
  <si>
    <t>Tekuće donacije u naravi</t>
  </si>
  <si>
    <t>58 Prenesena sredstva-MZOM za asistente u nastavi</t>
  </si>
  <si>
    <t>Dijana Valentin, prof.</t>
  </si>
  <si>
    <t>KAPITALNA ULAGANJA U ODGOJNO OBRAZOVNU STRUKTURU</t>
  </si>
  <si>
    <t>95-Višak prihoda korišten za pokriće rashoda</t>
  </si>
  <si>
    <t>94-Višak prihoda korišten za pokriće rashoda</t>
  </si>
  <si>
    <t xml:space="preserve">  58 Prenesena sredstva-pomoći-proračunski krisnici</t>
  </si>
  <si>
    <t xml:space="preserve">OSTVARENJE/IZVRŠENJE 
1.-06.2025. </t>
  </si>
  <si>
    <t>IZVORNI PLAN ILI REBALANS 2026.*</t>
  </si>
  <si>
    <t>TEKUĆI PLAN 2026.*</t>
  </si>
  <si>
    <t xml:space="preserve">OSTVARENJE/IZVRŠENJE 
1.-6.2026. </t>
  </si>
  <si>
    <t xml:space="preserve">OSTVARENJE/IZVRŠENJE 
1.-6.2025. </t>
  </si>
  <si>
    <t xml:space="preserve">IZVRŠENJE 
1.-6.2025. </t>
  </si>
  <si>
    <t xml:space="preserve">IZVRŠENJE 
1.-6.2026. </t>
  </si>
  <si>
    <t xml:space="preserve">OSTVARENJE/ IZVRŠENJE 
1.-6.2025. </t>
  </si>
  <si>
    <t xml:space="preserve"> IZVRŠENJE 
1.-6.2026. </t>
  </si>
  <si>
    <t>IZVJEŠTAJ O IZVRŠENJU PRORAČUNA OSNOVNE ŠKOLE "DRAGO GERVAIS", BREŠCA ZA 2026. GODINU</t>
  </si>
  <si>
    <t>1.1200000 Sredstva učešća za pomoći</t>
  </si>
  <si>
    <t>5.5011-Pomoći iz drž. proračuna kroz opće prhode i primitke</t>
  </si>
  <si>
    <t>5.5011-Pomoći iz drž. Proračuna kroz opće prhode i primitke</t>
  </si>
  <si>
    <t>5.5012-MZOM pomoćnici u nastavi</t>
  </si>
  <si>
    <t>5.52 Ostale pomoći-korisnici-100</t>
  </si>
  <si>
    <t>5.56111 EU soc.fond plus-predfin.iz izv. 111-sufinanc. pomoćnika u nast.</t>
  </si>
  <si>
    <t>5.56111 - EU soc.fond plus-predfin.iz izv. 111-sufinanc. pomoćnika u nast.</t>
  </si>
  <si>
    <t>Pomoći iz državnog proračuna kroz opće prihode i primitke</t>
  </si>
  <si>
    <t>Izvor financiranja 5.5011180</t>
  </si>
  <si>
    <t>Izvor financiranja 5.5011100</t>
  </si>
  <si>
    <t>Pomoći iz državnog proračuna kroz opće prihode i primitke-prenesena sredstva</t>
  </si>
  <si>
    <t>Izvor financiranja 5.5200100</t>
  </si>
  <si>
    <t>Ostale pomoći-korisnici</t>
  </si>
  <si>
    <t>Izvor financiranja 5.52000100</t>
  </si>
  <si>
    <t>Izvor financiranja 1.1200000</t>
  </si>
  <si>
    <t>Sredstva učešća za pomoći</t>
  </si>
  <si>
    <t>Izvor financiranja 5.501200004</t>
  </si>
  <si>
    <t>Izvor financiranja 5.5611100004</t>
  </si>
  <si>
    <t>Izvor financiranja 431401</t>
  </si>
  <si>
    <t>Prihodi za posebne namjene-OŠ</t>
  </si>
  <si>
    <t>Izvor financiranja 484</t>
  </si>
  <si>
    <t>Prenesena sred.-prih. od decentraliziranih funkcija-OŠ</t>
  </si>
  <si>
    <t>Pomoći iz drž. proračuna kroz opće prhode i primitke</t>
  </si>
  <si>
    <t>Pomoći iz drž. proračuna kroz opće prhode i primitke-prenesena sredstva</t>
  </si>
  <si>
    <t>EU soc.fond plus-predfin.iz izv. 111-sufinanc. pomoćnika u nast.</t>
  </si>
  <si>
    <t>Ostale pomoći -korisnici</t>
  </si>
  <si>
    <t>MZOM-pomoćnici u nastavi</t>
  </si>
  <si>
    <t>Sitni inventar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</si>
</sst>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5">
    <xf numFmtId="0" fontId="0" fillId="0" borderId="0" xfId="0"/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0" borderId="0" xfId="0" quotePrefix="1" applyNumberFormat="1" applyFont="1" applyFill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>
      <alignment horizontal="right" vertical="center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5" fillId="0" borderId="3" xfId="0" quotePrefix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0" fillId="0" borderId="3" xfId="0" applyBorder="1"/>
    <xf numFmtId="0" fontId="7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 indent="1"/>
    </xf>
    <xf numFmtId="0" fontId="8" fillId="2" borderId="3" xfId="0" applyFont="1" applyFill="1" applyBorder="1" applyAlignment="1">
      <alignment horizontal="left" vertical="center" indent="1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16" fillId="0" borderId="0" xfId="0" applyFont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13" fillId="3" borderId="3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13" fillId="3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/>
    </xf>
    <xf numFmtId="3" fontId="8" fillId="0" borderId="3" xfId="0" applyNumberFormat="1" applyFont="1" applyBorder="1" applyAlignment="1">
      <alignment horizontal="left" vertical="center" wrapText="1"/>
    </xf>
    <xf numFmtId="0" fontId="7" fillId="0" borderId="3" xfId="0" applyNumberFormat="1" applyFont="1" applyBorder="1" applyAlignment="1">
      <alignment horizontal="left" vertical="center"/>
    </xf>
    <xf numFmtId="3" fontId="7" fillId="0" borderId="3" xfId="0" applyNumberFormat="1" applyFont="1" applyBorder="1" applyAlignment="1">
      <alignment horizontal="left" vertical="center" wrapText="1"/>
    </xf>
    <xf numFmtId="3" fontId="19" fillId="4" borderId="9" xfId="0" applyNumberFormat="1" applyFont="1" applyFill="1" applyBorder="1" applyAlignment="1">
      <alignment horizontal="left" vertical="center" wrapText="1"/>
    </xf>
    <xf numFmtId="0" fontId="7" fillId="4" borderId="3" xfId="0" quotePrefix="1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 wrapText="1"/>
    </xf>
    <xf numFmtId="0" fontId="7" fillId="4" borderId="8" xfId="0" quotePrefix="1" applyFont="1" applyFill="1" applyBorder="1" applyAlignment="1">
      <alignment horizontal="left" vertical="center"/>
    </xf>
    <xf numFmtId="3" fontId="20" fillId="4" borderId="9" xfId="0" applyNumberFormat="1" applyFont="1" applyFill="1" applyBorder="1" applyAlignment="1">
      <alignment horizontal="left" vertical="center" wrapText="1"/>
    </xf>
    <xf numFmtId="0" fontId="8" fillId="4" borderId="3" xfId="0" applyNumberFormat="1" applyFont="1" applyFill="1" applyBorder="1" applyAlignment="1">
      <alignment horizontal="left" vertical="center"/>
    </xf>
    <xf numFmtId="3" fontId="7" fillId="4" borderId="3" xfId="0" applyNumberFormat="1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/>
    </xf>
    <xf numFmtId="3" fontId="8" fillId="4" borderId="3" xfId="0" applyNumberFormat="1" applyFont="1" applyFill="1" applyBorder="1" applyAlignment="1">
      <alignment horizontal="left" vertical="center" wrapText="1"/>
    </xf>
    <xf numFmtId="3" fontId="8" fillId="4" borderId="10" xfId="0" applyNumberFormat="1" applyFont="1" applyFill="1" applyBorder="1" applyAlignment="1">
      <alignment horizontal="left" vertical="center" wrapText="1"/>
    </xf>
    <xf numFmtId="3" fontId="21" fillId="0" borderId="3" xfId="0" applyNumberFormat="1" applyFont="1" applyBorder="1" applyAlignment="1">
      <alignment horizontal="right" vertical="center"/>
    </xf>
    <xf numFmtId="0" fontId="8" fillId="4" borderId="3" xfId="0" quotePrefix="1" applyFont="1" applyFill="1" applyBorder="1" applyAlignment="1">
      <alignment horizontal="left" vertical="center"/>
    </xf>
    <xf numFmtId="0" fontId="7" fillId="4" borderId="3" xfId="0" applyNumberFormat="1" applyFont="1" applyFill="1" applyBorder="1" applyAlignment="1" applyProtection="1">
      <alignment horizontal="left" vertical="center" wrapText="1"/>
    </xf>
    <xf numFmtId="3" fontId="21" fillId="4" borderId="3" xfId="0" applyNumberFormat="1" applyFont="1" applyFill="1" applyBorder="1" applyAlignment="1">
      <alignment horizontal="right" vertical="center"/>
    </xf>
    <xf numFmtId="0" fontId="7" fillId="5" borderId="3" xfId="0" quotePrefix="1" applyFont="1" applyFill="1" applyBorder="1" applyAlignment="1">
      <alignment horizontal="left" vertical="center"/>
    </xf>
    <xf numFmtId="0" fontId="8" fillId="5" borderId="3" xfId="0" quotePrefix="1" applyFont="1" applyFill="1" applyBorder="1" applyAlignment="1">
      <alignment horizontal="left" vertical="center"/>
    </xf>
    <xf numFmtId="0" fontId="7" fillId="5" borderId="3" xfId="0" applyNumberFormat="1" applyFont="1" applyFill="1" applyBorder="1" applyAlignment="1" applyProtection="1">
      <alignment horizontal="left" vertical="center" wrapText="1"/>
    </xf>
    <xf numFmtId="0" fontId="9" fillId="5" borderId="3" xfId="0" quotePrefix="1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 wrapText="1"/>
    </xf>
    <xf numFmtId="0" fontId="9" fillId="5" borderId="3" xfId="0" applyNumberFormat="1" applyFont="1" applyFill="1" applyBorder="1" applyAlignment="1" applyProtection="1">
      <alignment horizontal="left" vertical="center" wrapText="1"/>
    </xf>
    <xf numFmtId="3" fontId="21" fillId="5" borderId="3" xfId="0" applyNumberFormat="1" applyFont="1" applyFill="1" applyBorder="1" applyAlignment="1">
      <alignment horizontal="right" vertical="center"/>
    </xf>
    <xf numFmtId="0" fontId="9" fillId="5" borderId="3" xfId="0" applyFont="1" applyFill="1" applyBorder="1" applyAlignment="1">
      <alignment horizontal="left" vertical="center" wrapText="1"/>
    </xf>
    <xf numFmtId="0" fontId="8" fillId="5" borderId="3" xfId="0" applyNumberFormat="1" applyFont="1" applyFill="1" applyBorder="1" applyAlignment="1">
      <alignment horizontal="left" vertical="center"/>
    </xf>
    <xf numFmtId="3" fontId="7" fillId="5" borderId="3" xfId="0" applyNumberFormat="1" applyFont="1" applyFill="1" applyBorder="1" applyAlignment="1">
      <alignment horizontal="left" vertical="center" wrapText="1"/>
    </xf>
    <xf numFmtId="3" fontId="7" fillId="5" borderId="7" xfId="0" applyNumberFormat="1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/>
    </xf>
    <xf numFmtId="0" fontId="9" fillId="6" borderId="3" xfId="0" applyNumberFormat="1" applyFont="1" applyFill="1" applyBorder="1" applyAlignment="1" applyProtection="1">
      <alignment horizontal="left" vertical="center"/>
    </xf>
    <xf numFmtId="0" fontId="9" fillId="6" borderId="3" xfId="0" applyNumberFormat="1" applyFont="1" applyFill="1" applyBorder="1" applyAlignment="1" applyProtection="1">
      <alignment vertical="center" wrapText="1"/>
    </xf>
    <xf numFmtId="3" fontId="21" fillId="6" borderId="3" xfId="0" applyNumberFormat="1" applyFont="1" applyFill="1" applyBorder="1" applyAlignment="1">
      <alignment horizontal="right" vertical="center"/>
    </xf>
    <xf numFmtId="0" fontId="9" fillId="6" borderId="3" xfId="0" applyNumberFormat="1" applyFont="1" applyFill="1" applyBorder="1" applyAlignment="1" applyProtection="1">
      <alignment horizontal="left" vertical="center" wrapText="1"/>
    </xf>
    <xf numFmtId="0" fontId="9" fillId="7" borderId="3" xfId="0" applyNumberFormat="1" applyFont="1" applyFill="1" applyBorder="1" applyAlignment="1" applyProtection="1">
      <alignment horizontal="left" vertical="center" wrapText="1"/>
    </xf>
    <xf numFmtId="3" fontId="21" fillId="7" borderId="3" xfId="0" applyNumberFormat="1" applyFont="1" applyFill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5" fillId="2" borderId="4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right"/>
    </xf>
    <xf numFmtId="0" fontId="3" fillId="0" borderId="0" xfId="0" applyNumberFormat="1" applyFont="1" applyFill="1" applyBorder="1" applyAlignment="1" applyProtection="1">
      <alignment horizontal="right" vertical="center" wrapText="1"/>
    </xf>
    <xf numFmtId="0" fontId="10" fillId="0" borderId="0" xfId="0" applyFont="1" applyAlignment="1">
      <alignment horizontal="right" wrapText="1"/>
    </xf>
    <xf numFmtId="0" fontId="1" fillId="0" borderId="5" xfId="0" applyFont="1" applyBorder="1" applyAlignment="1">
      <alignment horizontal="right" vertical="center"/>
    </xf>
    <xf numFmtId="0" fontId="13" fillId="2" borderId="3" xfId="0" applyNumberFormat="1" applyFont="1" applyFill="1" applyBorder="1" applyAlignment="1" applyProtection="1">
      <alignment horizontal="right" vertical="center" wrapText="1"/>
    </xf>
    <xf numFmtId="3" fontId="21" fillId="3" borderId="3" xfId="0" applyNumberFormat="1" applyFont="1" applyFill="1" applyBorder="1" applyAlignment="1">
      <alignment horizontal="right" vertical="center"/>
    </xf>
    <xf numFmtId="0" fontId="6" fillId="0" borderId="0" xfId="0" quotePrefix="1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>
      <alignment horizontal="right" vertical="top" wrapText="1"/>
    </xf>
    <xf numFmtId="0" fontId="13" fillId="3" borderId="3" xfId="0" applyNumberFormat="1" applyFont="1" applyFill="1" applyBorder="1" applyAlignment="1" applyProtection="1">
      <alignment horizontal="right" vertical="center" wrapText="1"/>
    </xf>
    <xf numFmtId="0" fontId="16" fillId="0" borderId="5" xfId="0" applyFont="1" applyBorder="1" applyAlignment="1">
      <alignment horizontal="right" vertical="center"/>
    </xf>
    <xf numFmtId="3" fontId="3" fillId="2" borderId="3" xfId="0" applyNumberFormat="1" applyFont="1" applyFill="1" applyBorder="1" applyAlignment="1">
      <alignment horizontal="right" vertical="center"/>
    </xf>
    <xf numFmtId="0" fontId="9" fillId="8" borderId="3" xfId="0" applyNumberFormat="1" applyFont="1" applyFill="1" applyBorder="1" applyAlignment="1" applyProtection="1">
      <alignment horizontal="left" vertical="center" wrapText="1"/>
    </xf>
    <xf numFmtId="3" fontId="21" fillId="8" borderId="3" xfId="0" applyNumberFormat="1" applyFont="1" applyFill="1" applyBorder="1" applyAlignment="1">
      <alignment horizontal="right" vertical="center"/>
    </xf>
    <xf numFmtId="0" fontId="9" fillId="4" borderId="3" xfId="0" applyNumberFormat="1" applyFont="1" applyFill="1" applyBorder="1" applyAlignment="1" applyProtection="1">
      <alignment horizontal="left" vertical="center" wrapText="1"/>
    </xf>
    <xf numFmtId="0" fontId="5" fillId="8" borderId="4" xfId="0" applyNumberFormat="1" applyFont="1" applyFill="1" applyBorder="1" applyAlignment="1" applyProtection="1">
      <alignment horizontal="left" vertical="center" wrapText="1"/>
    </xf>
    <xf numFmtId="3" fontId="3" fillId="8" borderId="3" xfId="0" applyNumberFormat="1" applyFont="1" applyFill="1" applyBorder="1" applyAlignment="1">
      <alignment horizontal="right" vertical="center"/>
    </xf>
    <xf numFmtId="0" fontId="5" fillId="4" borderId="4" xfId="0" applyNumberFormat="1" applyFont="1" applyFill="1" applyBorder="1" applyAlignment="1" applyProtection="1">
      <alignment horizontal="left" vertical="center" wrapText="1"/>
    </xf>
    <xf numFmtId="3" fontId="3" fillId="4" borderId="3" xfId="0" applyNumberFormat="1" applyFont="1" applyFill="1" applyBorder="1" applyAlignment="1">
      <alignment horizontal="right" vertical="center"/>
    </xf>
    <xf numFmtId="0" fontId="26" fillId="9" borderId="4" xfId="0" applyNumberFormat="1" applyFont="1" applyFill="1" applyBorder="1" applyAlignment="1" applyProtection="1">
      <alignment horizontal="left" vertical="center" wrapText="1"/>
    </xf>
    <xf numFmtId="3" fontId="3" fillId="9" borderId="3" xfId="0" applyNumberFormat="1" applyFont="1" applyFill="1" applyBorder="1" applyAlignment="1">
      <alignment horizontal="right" vertical="center"/>
    </xf>
    <xf numFmtId="3" fontId="3" fillId="10" borderId="3" xfId="0" applyNumberFormat="1" applyFont="1" applyFill="1" applyBorder="1" applyAlignment="1">
      <alignment horizontal="right" vertical="center"/>
    </xf>
    <xf numFmtId="0" fontId="5" fillId="11" borderId="4" xfId="0" applyNumberFormat="1" applyFont="1" applyFill="1" applyBorder="1" applyAlignment="1" applyProtection="1">
      <alignment horizontal="left" vertical="center" wrapText="1"/>
    </xf>
    <xf numFmtId="3" fontId="3" fillId="11" borderId="3" xfId="0" applyNumberFormat="1" applyFont="1" applyFill="1" applyBorder="1" applyAlignment="1">
      <alignment horizontal="right" vertical="center"/>
    </xf>
    <xf numFmtId="0" fontId="17" fillId="10" borderId="3" xfId="0" applyFont="1" applyFill="1" applyBorder="1" applyAlignment="1">
      <alignment horizontal="left" vertical="center"/>
    </xf>
    <xf numFmtId="0" fontId="17" fillId="10" borderId="4" xfId="0" applyFont="1" applyFill="1" applyBorder="1" applyAlignment="1">
      <alignment horizontal="left" vertical="center" wrapText="1"/>
    </xf>
    <xf numFmtId="3" fontId="5" fillId="11" borderId="3" xfId="0" applyNumberFormat="1" applyFont="1" applyFill="1" applyBorder="1" applyAlignment="1">
      <alignment horizontal="right" vertical="center"/>
    </xf>
    <xf numFmtId="0" fontId="25" fillId="11" borderId="4" xfId="0" applyFont="1" applyFill="1" applyBorder="1" applyAlignment="1">
      <alignment horizontal="left" vertical="center" wrapText="1"/>
    </xf>
    <xf numFmtId="0" fontId="25" fillId="11" borderId="4" xfId="0" applyFont="1" applyFill="1" applyBorder="1" applyAlignment="1">
      <alignment horizontal="left" vertical="center"/>
    </xf>
    <xf numFmtId="0" fontId="26" fillId="11" borderId="4" xfId="0" applyNumberFormat="1" applyFont="1" applyFill="1" applyBorder="1" applyAlignment="1" applyProtection="1">
      <alignment horizontal="left" vertical="center" wrapText="1"/>
    </xf>
    <xf numFmtId="3" fontId="5" fillId="9" borderId="3" xfId="0" applyNumberFormat="1" applyFont="1" applyFill="1" applyBorder="1" applyAlignment="1">
      <alignment horizontal="right" vertical="center"/>
    </xf>
    <xf numFmtId="4" fontId="2" fillId="0" borderId="0" xfId="0" applyNumberFormat="1" applyFont="1" applyFill="1" applyBorder="1" applyAlignment="1" applyProtection="1">
      <alignment horizontal="right" vertical="center" wrapText="1"/>
    </xf>
    <xf numFmtId="4" fontId="5" fillId="3" borderId="3" xfId="0" applyNumberFormat="1" applyFont="1" applyFill="1" applyBorder="1" applyAlignment="1" applyProtection="1">
      <alignment horizontal="center" vertical="center" wrapText="1"/>
    </xf>
    <xf numFmtId="4" fontId="13" fillId="3" borderId="3" xfId="0" applyNumberFormat="1" applyFont="1" applyFill="1" applyBorder="1" applyAlignment="1" applyProtection="1">
      <alignment horizontal="right" vertical="center" wrapText="1"/>
    </xf>
    <xf numFmtId="4" fontId="3" fillId="8" borderId="3" xfId="0" applyNumberFormat="1" applyFont="1" applyFill="1" applyBorder="1" applyAlignment="1">
      <alignment horizontal="right" vertical="center"/>
    </xf>
    <xf numFmtId="4" fontId="3" fillId="4" borderId="3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4" fontId="7" fillId="2" borderId="3" xfId="0" applyNumberFormat="1" applyFont="1" applyFill="1" applyBorder="1" applyAlignment="1">
      <alignment horizontal="right" vertical="center"/>
    </xf>
    <xf numFmtId="4" fontId="3" fillId="9" borderId="3" xfId="0" applyNumberFormat="1" applyFont="1" applyFill="1" applyBorder="1" applyAlignment="1">
      <alignment horizontal="right" vertical="center"/>
    </xf>
    <xf numFmtId="4" fontId="3" fillId="11" borderId="3" xfId="0" applyNumberFormat="1" applyFont="1" applyFill="1" applyBorder="1" applyAlignment="1">
      <alignment horizontal="right" vertical="center"/>
    </xf>
    <xf numFmtId="4" fontId="3" fillId="10" borderId="3" xfId="0" applyNumberFormat="1" applyFont="1" applyFill="1" applyBorder="1" applyAlignment="1">
      <alignment horizontal="right" vertical="center"/>
    </xf>
    <xf numFmtId="4" fontId="5" fillId="11" borderId="3" xfId="0" applyNumberFormat="1" applyFont="1" applyFill="1" applyBorder="1" applyAlignment="1">
      <alignment horizontal="right" vertical="center"/>
    </xf>
    <xf numFmtId="4" fontId="5" fillId="9" borderId="3" xfId="0" applyNumberFormat="1" applyFont="1" applyFill="1" applyBorder="1" applyAlignment="1">
      <alignment horizontal="right" vertical="center"/>
    </xf>
    <xf numFmtId="4" fontId="0" fillId="0" borderId="0" xfId="0" applyNumberFormat="1" applyAlignment="1">
      <alignment horizontal="right"/>
    </xf>
    <xf numFmtId="0" fontId="27" fillId="0" borderId="0" xfId="0" applyFont="1" applyAlignment="1">
      <alignment horizontal="right"/>
    </xf>
    <xf numFmtId="4" fontId="24" fillId="0" borderId="3" xfId="0" applyNumberFormat="1" applyFont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18" fillId="8" borderId="3" xfId="0" applyNumberFormat="1" applyFont="1" applyFill="1" applyBorder="1" applyAlignment="1">
      <alignment horizontal="right"/>
    </xf>
    <xf numFmtId="4" fontId="18" fillId="8" borderId="3" xfId="0" applyNumberFormat="1" applyFont="1" applyFill="1" applyBorder="1" applyAlignment="1" applyProtection="1">
      <alignment horizontal="right" wrapText="1"/>
    </xf>
    <xf numFmtId="4" fontId="22" fillId="8" borderId="3" xfId="0" applyNumberFormat="1" applyFont="1" applyFill="1" applyBorder="1" applyAlignment="1">
      <alignment horizontal="right"/>
    </xf>
    <xf numFmtId="4" fontId="5" fillId="4" borderId="3" xfId="0" applyNumberFormat="1" applyFont="1" applyFill="1" applyBorder="1" applyAlignment="1">
      <alignment horizontal="right"/>
    </xf>
    <xf numFmtId="4" fontId="5" fillId="4" borderId="3" xfId="0" applyNumberFormat="1" applyFont="1" applyFill="1" applyBorder="1" applyAlignment="1" applyProtection="1">
      <alignment horizontal="right" wrapText="1"/>
    </xf>
    <xf numFmtId="4" fontId="23" fillId="4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4" fontId="3" fillId="4" borderId="3" xfId="0" applyNumberFormat="1" applyFont="1" applyFill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3" fillId="7" borderId="3" xfId="0" applyNumberFormat="1" applyFont="1" applyFill="1" applyBorder="1" applyAlignment="1">
      <alignment horizontal="right"/>
    </xf>
    <xf numFmtId="4" fontId="3" fillId="6" borderId="3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/>
    </xf>
    <xf numFmtId="4" fontId="5" fillId="3" borderId="3" xfId="0" applyNumberFormat="1" applyFont="1" applyFill="1" applyBorder="1" applyAlignment="1">
      <alignment horizontal="right"/>
    </xf>
    <xf numFmtId="4" fontId="5" fillId="0" borderId="3" xfId="0" applyNumberFormat="1" applyFont="1" applyFill="1" applyBorder="1" applyAlignment="1">
      <alignment horizontal="right"/>
    </xf>
    <xf numFmtId="4" fontId="5" fillId="0" borderId="3" xfId="0" applyNumberFormat="1" applyFont="1" applyBorder="1" applyAlignment="1">
      <alignment horizontal="right"/>
    </xf>
    <xf numFmtId="4" fontId="5" fillId="3" borderId="3" xfId="0" applyNumberFormat="1" applyFont="1" applyFill="1" applyBorder="1" applyAlignment="1" applyProtection="1">
      <alignment horizontal="right" wrapText="1"/>
    </xf>
    <xf numFmtId="4" fontId="18" fillId="8" borderId="3" xfId="0" applyNumberFormat="1" applyFont="1" applyFill="1" applyBorder="1" applyAlignment="1">
      <alignment horizontal="right" wrapText="1"/>
    </xf>
    <xf numFmtId="4" fontId="7" fillId="2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horizontal="right"/>
    </xf>
    <xf numFmtId="4" fontId="5" fillId="0" borderId="3" xfId="0" applyNumberFormat="1" applyFont="1" applyFill="1" applyBorder="1" applyAlignment="1" applyProtection="1">
      <alignment horizontal="right"/>
    </xf>
    <xf numFmtId="3" fontId="5" fillId="3" borderId="3" xfId="0" applyNumberFormat="1" applyFont="1" applyFill="1" applyBorder="1" applyAlignment="1">
      <alignment horizontal="right"/>
    </xf>
    <xf numFmtId="0" fontId="7" fillId="2" borderId="0" xfId="0" quotePrefix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 wrapText="1"/>
    </xf>
    <xf numFmtId="4" fontId="3" fillId="2" borderId="0" xfId="0" applyNumberFormat="1" applyFont="1" applyFill="1" applyBorder="1" applyAlignment="1">
      <alignment horizontal="right"/>
    </xf>
    <xf numFmtId="4" fontId="0" fillId="0" borderId="0" xfId="0" applyNumberFormat="1" applyBorder="1" applyAlignment="1">
      <alignment horizontal="right"/>
    </xf>
    <xf numFmtId="3" fontId="21" fillId="0" borderId="0" xfId="0" applyNumberFormat="1" applyFont="1" applyBorder="1" applyAlignment="1">
      <alignment horizontal="right" vertical="center"/>
    </xf>
    <xf numFmtId="0" fontId="7" fillId="2" borderId="8" xfId="0" quotePrefix="1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 wrapText="1"/>
    </xf>
    <xf numFmtId="4" fontId="3" fillId="2" borderId="8" xfId="0" applyNumberFormat="1" applyFont="1" applyFill="1" applyBorder="1" applyAlignment="1">
      <alignment horizontal="right"/>
    </xf>
    <xf numFmtId="4" fontId="0" fillId="0" borderId="8" xfId="0" applyNumberFormat="1" applyBorder="1" applyAlignment="1">
      <alignment horizontal="right"/>
    </xf>
    <xf numFmtId="3" fontId="21" fillId="0" borderId="8" xfId="0" applyNumberFormat="1" applyFont="1" applyBorder="1" applyAlignment="1">
      <alignment horizontal="right" vertical="center"/>
    </xf>
    <xf numFmtId="0" fontId="28" fillId="12" borderId="11" xfId="0" quotePrefix="1" applyFont="1" applyFill="1" applyBorder="1" applyAlignment="1">
      <alignment horizontal="left" vertical="center"/>
    </xf>
    <xf numFmtId="0" fontId="28" fillId="12" borderId="12" xfId="0" quotePrefix="1" applyFont="1" applyFill="1" applyBorder="1" applyAlignment="1">
      <alignment horizontal="left" vertical="center"/>
    </xf>
    <xf numFmtId="0" fontId="28" fillId="12" borderId="13" xfId="0" applyFont="1" applyFill="1" applyBorder="1" applyAlignment="1">
      <alignment horizontal="left" vertical="center" wrapText="1"/>
    </xf>
    <xf numFmtId="4" fontId="3" fillId="12" borderId="13" xfId="0" applyNumberFormat="1" applyFont="1" applyFill="1" applyBorder="1" applyAlignment="1">
      <alignment horizontal="right"/>
    </xf>
    <xf numFmtId="0" fontId="29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4" fontId="3" fillId="2" borderId="0" xfId="0" applyNumberFormat="1" applyFont="1" applyFill="1" applyBorder="1" applyAlignment="1" applyProtection="1">
      <alignment horizontal="right" wrapText="1"/>
    </xf>
    <xf numFmtId="4" fontId="24" fillId="0" borderId="0" xfId="0" applyNumberFormat="1" applyFont="1" applyBorder="1" applyAlignment="1">
      <alignment horizontal="right"/>
    </xf>
    <xf numFmtId="0" fontId="0" fillId="0" borderId="0" xfId="0" applyBorder="1"/>
    <xf numFmtId="0" fontId="28" fillId="12" borderId="14" xfId="0" quotePrefix="1" applyFont="1" applyFill="1" applyBorder="1" applyAlignment="1">
      <alignment horizontal="left" vertical="center" wrapText="1"/>
    </xf>
    <xf numFmtId="3" fontId="21" fillId="12" borderId="14" xfId="0" applyNumberFormat="1" applyFont="1" applyFill="1" applyBorder="1" applyAlignment="1">
      <alignment horizontal="right" vertical="center"/>
    </xf>
    <xf numFmtId="4" fontId="31" fillId="12" borderId="14" xfId="0" quotePrefix="1" applyNumberFormat="1" applyFont="1" applyFill="1" applyBorder="1" applyAlignment="1">
      <alignment horizontal="right" vertical="center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4" fontId="3" fillId="2" borderId="0" xfId="0" applyNumberFormat="1" applyFont="1" applyFill="1" applyBorder="1" applyAlignment="1">
      <alignment horizontal="right" vertical="center"/>
    </xf>
    <xf numFmtId="3" fontId="3" fillId="2" borderId="0" xfId="0" applyNumberFormat="1" applyFont="1" applyFill="1" applyBorder="1" applyAlignment="1">
      <alignment horizontal="right" vertical="center"/>
    </xf>
    <xf numFmtId="3" fontId="21" fillId="2" borderId="3" xfId="0" applyNumberFormat="1" applyFont="1" applyFill="1" applyBorder="1" applyAlignment="1">
      <alignment horizontal="right" vertical="center"/>
    </xf>
    <xf numFmtId="4" fontId="9" fillId="2" borderId="3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 applyProtection="1">
      <alignment horizontal="left" vertical="center" wrapText="1"/>
    </xf>
    <xf numFmtId="0" fontId="5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5" fillId="4" borderId="4" xfId="0" applyFont="1" applyFill="1" applyBorder="1" applyAlignment="1">
      <alignment horizontal="left" vertical="center" wrapText="1"/>
    </xf>
    <xf numFmtId="4" fontId="5" fillId="4" borderId="3" xfId="0" applyNumberFormat="1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3" fontId="3" fillId="13" borderId="3" xfId="0" applyNumberFormat="1" applyFont="1" applyFill="1" applyBorder="1" applyAlignment="1">
      <alignment horizontal="right" vertical="center"/>
    </xf>
    <xf numFmtId="3" fontId="21" fillId="13" borderId="3" xfId="0" applyNumberFormat="1" applyFont="1" applyFill="1" applyBorder="1" applyAlignment="1">
      <alignment horizontal="right" vertical="center"/>
    </xf>
    <xf numFmtId="4" fontId="3" fillId="12" borderId="12" xfId="0" applyNumberFormat="1" applyFont="1" applyFill="1" applyBorder="1" applyAlignment="1">
      <alignment horizontal="right"/>
    </xf>
    <xf numFmtId="3" fontId="21" fillId="12" borderId="15" xfId="0" applyNumberFormat="1" applyFont="1" applyFill="1" applyBorder="1" applyAlignment="1">
      <alignment horizontal="right" vertical="center"/>
    </xf>
    <xf numFmtId="3" fontId="21" fillId="12" borderId="16" xfId="0" applyNumberFormat="1" applyFont="1" applyFill="1" applyBorder="1" applyAlignment="1">
      <alignment horizontal="right" vertical="center"/>
    </xf>
    <xf numFmtId="3" fontId="21" fillId="2" borderId="8" xfId="0" applyNumberFormat="1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5" fillId="2" borderId="2" xfId="0" applyNumberFormat="1" applyFont="1" applyFill="1" applyBorder="1" applyAlignment="1" applyProtection="1">
      <alignment horizontal="left" vertical="center" wrapText="1"/>
    </xf>
    <xf numFmtId="0" fontId="5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4" fontId="32" fillId="2" borderId="3" xfId="0" applyNumberFormat="1" applyFont="1" applyFill="1" applyBorder="1" applyAlignment="1">
      <alignment horizontal="right" vertical="center"/>
    </xf>
    <xf numFmtId="3" fontId="32" fillId="2" borderId="3" xfId="0" applyNumberFormat="1" applyFont="1" applyFill="1" applyBorder="1" applyAlignment="1">
      <alignment horizontal="right" vertical="center"/>
    </xf>
    <xf numFmtId="4" fontId="5" fillId="2" borderId="3" xfId="0" applyNumberFormat="1" applyFont="1" applyFill="1" applyBorder="1" applyAlignment="1">
      <alignment horizontal="right" vertical="center"/>
    </xf>
    <xf numFmtId="0" fontId="3" fillId="2" borderId="17" xfId="0" applyNumberFormat="1" applyFont="1" applyFill="1" applyBorder="1" applyAlignment="1" applyProtection="1">
      <alignment horizontal="left" vertical="center" wrapText="1"/>
    </xf>
    <xf numFmtId="0" fontId="3" fillId="2" borderId="18" xfId="0" applyNumberFormat="1" applyFont="1" applyFill="1" applyBorder="1" applyAlignment="1" applyProtection="1">
      <alignment horizontal="left" vertical="center" wrapText="1"/>
    </xf>
    <xf numFmtId="0" fontId="17" fillId="2" borderId="4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7" fillId="4" borderId="6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right" vertical="center" wrapText="1"/>
    </xf>
    <xf numFmtId="0" fontId="9" fillId="0" borderId="3" xfId="0" quotePrefix="1" applyFont="1" applyFill="1" applyBorder="1" applyAlignment="1">
      <alignment horizontal="left" vertical="center"/>
    </xf>
    <xf numFmtId="0" fontId="7" fillId="0" borderId="3" xfId="0" applyNumberFormat="1" applyFont="1" applyFill="1" applyBorder="1" applyAlignment="1" applyProtection="1">
      <alignment vertical="center"/>
    </xf>
    <xf numFmtId="0" fontId="9" fillId="3" borderId="8" xfId="0" quotePrefix="1" applyNumberFormat="1" applyFont="1" applyFill="1" applyBorder="1" applyAlignment="1" applyProtection="1">
      <alignment horizontal="left" vertical="center" wrapText="1"/>
    </xf>
    <xf numFmtId="0" fontId="7" fillId="3" borderId="8" xfId="0" applyNumberFormat="1" applyFont="1" applyFill="1" applyBorder="1" applyAlignment="1" applyProtection="1">
      <alignment vertical="center" wrapText="1"/>
    </xf>
    <xf numFmtId="0" fontId="9" fillId="0" borderId="3" xfId="0" quotePrefix="1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vertical="center" wrapText="1"/>
    </xf>
    <xf numFmtId="0" fontId="9" fillId="0" borderId="3" xfId="0" quotePrefix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2" borderId="3" xfId="0" quotePrefix="1" applyNumberFormat="1" applyFont="1" applyFill="1" applyBorder="1" applyAlignment="1" applyProtection="1">
      <alignment horizontal="left"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3" borderId="3" xfId="0" quotePrefix="1" applyNumberFormat="1" applyFont="1" applyFill="1" applyBorder="1" applyAlignment="1" applyProtection="1">
      <alignment horizontal="left" vertical="center" wrapText="1"/>
    </xf>
    <xf numFmtId="0" fontId="7" fillId="3" borderId="3" xfId="0" applyNumberFormat="1" applyFont="1" applyFill="1" applyBorder="1" applyAlignment="1" applyProtection="1">
      <alignment vertical="center" wrapText="1"/>
    </xf>
    <xf numFmtId="0" fontId="6" fillId="0" borderId="0" xfId="0" quotePrefix="1" applyNumberFormat="1" applyFont="1" applyFill="1" applyBorder="1" applyAlignment="1" applyProtection="1">
      <alignment horizontal="left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left" wrapText="1"/>
    </xf>
    <xf numFmtId="0" fontId="13" fillId="0" borderId="3" xfId="0" quotePrefix="1" applyFont="1" applyBorder="1" applyAlignment="1">
      <alignment horizontal="center" wrapText="1"/>
    </xf>
    <xf numFmtId="0" fontId="9" fillId="3" borderId="3" xfId="0" applyNumberFormat="1" applyFont="1" applyFill="1" applyBorder="1" applyAlignment="1" applyProtection="1">
      <alignment horizontal="left" vertical="center" wrapText="1"/>
    </xf>
    <xf numFmtId="0" fontId="7" fillId="3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5" fillId="0" borderId="3" xfId="0" quotePrefix="1" applyFont="1" applyBorder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Alignment="1">
      <alignment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13" fillId="3" borderId="1" xfId="0" applyNumberFormat="1" applyFont="1" applyFill="1" applyBorder="1" applyAlignment="1" applyProtection="1">
      <alignment horizontal="center" vertical="center" wrapText="1"/>
    </xf>
    <xf numFmtId="0" fontId="13" fillId="3" borderId="2" xfId="0" applyNumberFormat="1" applyFont="1" applyFill="1" applyBorder="1" applyAlignment="1" applyProtection="1">
      <alignment horizontal="center" vertical="center" wrapText="1"/>
    </xf>
    <xf numFmtId="0" fontId="13" fillId="3" borderId="4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5" fillId="2" borderId="2" xfId="0" applyNumberFormat="1" applyFont="1" applyFill="1" applyBorder="1" applyAlignment="1" applyProtection="1">
      <alignment horizontal="left" vertical="center" wrapText="1"/>
    </xf>
    <xf numFmtId="0" fontId="5" fillId="2" borderId="4" xfId="0" applyNumberFormat="1" applyFont="1" applyFill="1" applyBorder="1" applyAlignment="1" applyProtection="1">
      <alignment horizontal="left" vertical="center" wrapText="1"/>
    </xf>
    <xf numFmtId="0" fontId="16" fillId="0" borderId="0" xfId="0" applyFont="1" applyBorder="1" applyAlignment="1">
      <alignment horizontal="center" vertical="center"/>
    </xf>
    <xf numFmtId="0" fontId="3" fillId="10" borderId="1" xfId="0" applyNumberFormat="1" applyFont="1" applyFill="1" applyBorder="1" applyAlignment="1" applyProtection="1">
      <alignment horizontal="left" vertical="center" wrapText="1"/>
    </xf>
    <xf numFmtId="0" fontId="3" fillId="10" borderId="2" xfId="0" applyNumberFormat="1" applyFont="1" applyFill="1" applyBorder="1" applyAlignment="1" applyProtection="1">
      <alignment horizontal="left" vertical="center" wrapText="1"/>
    </xf>
    <xf numFmtId="0" fontId="3" fillId="10" borderId="4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5" fillId="11" borderId="1" xfId="0" applyNumberFormat="1" applyFont="1" applyFill="1" applyBorder="1" applyAlignment="1" applyProtection="1">
      <alignment horizontal="left" vertical="center" wrapText="1"/>
    </xf>
    <xf numFmtId="0" fontId="5" fillId="11" borderId="2" xfId="0" applyNumberFormat="1" applyFont="1" applyFill="1" applyBorder="1" applyAlignment="1" applyProtection="1">
      <alignment horizontal="left" vertical="center" wrapText="1"/>
    </xf>
    <xf numFmtId="0" fontId="5" fillId="11" borderId="4" xfId="0" applyNumberFormat="1" applyFont="1" applyFill="1" applyBorder="1" applyAlignment="1" applyProtection="1">
      <alignment horizontal="left" vertical="center" wrapText="1"/>
    </xf>
    <xf numFmtId="0" fontId="16" fillId="0" borderId="0" xfId="0" applyFont="1" applyAlignment="1">
      <alignment horizontal="center"/>
    </xf>
    <xf numFmtId="0" fontId="5" fillId="8" borderId="1" xfId="0" applyNumberFormat="1" applyFont="1" applyFill="1" applyBorder="1" applyAlignment="1" applyProtection="1">
      <alignment horizontal="left" vertical="center" wrapText="1"/>
    </xf>
    <xf numFmtId="0" fontId="5" fillId="8" borderId="2" xfId="0" applyNumberFormat="1" applyFont="1" applyFill="1" applyBorder="1" applyAlignment="1" applyProtection="1">
      <alignment horizontal="left" vertical="center" wrapText="1"/>
    </xf>
    <xf numFmtId="0" fontId="5" fillId="8" borderId="4" xfId="0" applyNumberFormat="1" applyFont="1" applyFill="1" applyBorder="1" applyAlignment="1" applyProtection="1">
      <alignment horizontal="left" vertical="center" wrapText="1"/>
    </xf>
    <xf numFmtId="0" fontId="5" fillId="4" borderId="1" xfId="0" applyNumberFormat="1" applyFont="1" applyFill="1" applyBorder="1" applyAlignment="1" applyProtection="1">
      <alignment horizontal="left" vertical="center" wrapText="1"/>
    </xf>
    <xf numFmtId="0" fontId="5" fillId="4" borderId="2" xfId="0" applyNumberFormat="1" applyFont="1" applyFill="1" applyBorder="1" applyAlignment="1" applyProtection="1">
      <alignment horizontal="left" vertical="center" wrapText="1"/>
    </xf>
    <xf numFmtId="0" fontId="5" fillId="4" borderId="4" xfId="0" applyNumberFormat="1" applyFont="1" applyFill="1" applyBorder="1" applyAlignment="1" applyProtection="1">
      <alignment horizontal="left" vertical="center" wrapText="1"/>
    </xf>
    <xf numFmtId="0" fontId="26" fillId="9" borderId="1" xfId="0" applyNumberFormat="1" applyFont="1" applyFill="1" applyBorder="1" applyAlignment="1" applyProtection="1">
      <alignment horizontal="left" vertical="center" wrapText="1"/>
    </xf>
    <xf numFmtId="0" fontId="26" fillId="9" borderId="2" xfId="0" applyNumberFormat="1" applyFont="1" applyFill="1" applyBorder="1" applyAlignment="1" applyProtection="1">
      <alignment horizontal="left" vertical="center" wrapText="1"/>
    </xf>
    <xf numFmtId="0" fontId="26" fillId="9" borderId="4" xfId="0" applyNumberFormat="1" applyFont="1" applyFill="1" applyBorder="1" applyAlignment="1" applyProtection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0"/>
  <sheetViews>
    <sheetView topLeftCell="B4" workbookViewId="0">
      <selection activeCell="K14" sqref="K14"/>
    </sheetView>
  </sheetViews>
  <sheetFormatPr defaultRowHeight="14.4" x14ac:dyDescent="0.3"/>
  <cols>
    <col min="6" max="6" width="25.33203125" customWidth="1"/>
    <col min="7" max="10" width="25.33203125" style="93" customWidth="1"/>
    <col min="11" max="11" width="9.109375" style="93" customWidth="1"/>
    <col min="12" max="12" width="9.109375" style="93"/>
  </cols>
  <sheetData>
    <row r="1" spans="2:12" ht="42" customHeight="1" x14ac:dyDescent="0.3">
      <c r="B1" s="255" t="s">
        <v>201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</row>
    <row r="2" spans="2:12" ht="18" customHeight="1" x14ac:dyDescent="0.3">
      <c r="B2" s="2"/>
      <c r="C2" s="2"/>
      <c r="D2" s="2"/>
      <c r="E2" s="2"/>
      <c r="F2" s="2"/>
      <c r="G2" s="92"/>
      <c r="H2" s="92"/>
      <c r="I2" s="92"/>
      <c r="J2" s="92"/>
      <c r="K2" s="92"/>
    </row>
    <row r="3" spans="2:12" ht="18" customHeight="1" x14ac:dyDescent="0.3">
      <c r="B3" s="15"/>
      <c r="C3" s="15"/>
      <c r="D3" s="15"/>
      <c r="E3" s="15"/>
      <c r="F3" s="15"/>
      <c r="G3" s="92"/>
      <c r="H3" s="92"/>
      <c r="I3" s="92"/>
      <c r="J3" s="92"/>
      <c r="K3" s="92"/>
    </row>
    <row r="4" spans="2:12" ht="15.6" x14ac:dyDescent="0.3">
      <c r="B4" s="255" t="s">
        <v>11</v>
      </c>
      <c r="C4" s="255"/>
      <c r="D4" s="255"/>
      <c r="E4" s="255"/>
      <c r="F4" s="255"/>
      <c r="G4" s="255"/>
      <c r="H4" s="255"/>
      <c r="I4" s="255"/>
      <c r="J4" s="261"/>
      <c r="K4" s="261"/>
    </row>
    <row r="5" spans="2:12" ht="36" customHeight="1" x14ac:dyDescent="0.3">
      <c r="B5" s="263"/>
      <c r="C5" s="263"/>
      <c r="D5" s="263"/>
      <c r="E5" s="15"/>
      <c r="F5" s="15"/>
      <c r="G5" s="92"/>
      <c r="H5" s="92"/>
      <c r="I5" s="92"/>
      <c r="J5" s="94"/>
      <c r="K5" s="94"/>
    </row>
    <row r="6" spans="2:12" ht="18" customHeight="1" x14ac:dyDescent="0.3">
      <c r="B6" s="255" t="s">
        <v>51</v>
      </c>
      <c r="C6" s="264"/>
      <c r="D6" s="264"/>
      <c r="E6" s="264"/>
      <c r="F6" s="264"/>
      <c r="G6" s="264"/>
      <c r="H6" s="264"/>
      <c r="I6" s="264"/>
      <c r="J6" s="264"/>
      <c r="K6" s="264"/>
    </row>
    <row r="7" spans="2:12" ht="18" customHeight="1" x14ac:dyDescent="0.3">
      <c r="B7" s="32"/>
      <c r="C7" s="33"/>
      <c r="D7" s="33"/>
      <c r="E7" s="33"/>
      <c r="F7" s="33"/>
      <c r="G7" s="95"/>
      <c r="H7" s="95"/>
      <c r="I7" s="95"/>
      <c r="J7" s="95"/>
      <c r="K7" s="95"/>
    </row>
    <row r="8" spans="2:12" x14ac:dyDescent="0.3">
      <c r="B8" s="256" t="s">
        <v>59</v>
      </c>
      <c r="C8" s="256"/>
      <c r="D8" s="256"/>
      <c r="E8" s="256"/>
      <c r="F8" s="256"/>
      <c r="G8" s="96"/>
      <c r="H8" s="96"/>
      <c r="I8" s="96"/>
      <c r="J8" s="96"/>
      <c r="K8" s="16"/>
    </row>
    <row r="9" spans="2:12" ht="26.4" x14ac:dyDescent="0.3">
      <c r="B9" s="262" t="s">
        <v>6</v>
      </c>
      <c r="C9" s="262"/>
      <c r="D9" s="262"/>
      <c r="E9" s="262"/>
      <c r="F9" s="262"/>
      <c r="G9" s="20" t="s">
        <v>192</v>
      </c>
      <c r="H9" s="1" t="s">
        <v>193</v>
      </c>
      <c r="I9" s="1" t="s">
        <v>194</v>
      </c>
      <c r="J9" s="20" t="s">
        <v>195</v>
      </c>
      <c r="K9" s="1" t="s">
        <v>16</v>
      </c>
      <c r="L9" s="1" t="s">
        <v>45</v>
      </c>
    </row>
    <row r="10" spans="2:12" s="21" customFormat="1" ht="10.199999999999999" x14ac:dyDescent="0.2">
      <c r="B10" s="257">
        <v>1</v>
      </c>
      <c r="C10" s="257"/>
      <c r="D10" s="257"/>
      <c r="E10" s="257"/>
      <c r="F10" s="257"/>
      <c r="G10" s="97">
        <v>2</v>
      </c>
      <c r="H10" s="97">
        <v>3</v>
      </c>
      <c r="I10" s="97">
        <v>4</v>
      </c>
      <c r="J10" s="97">
        <v>5</v>
      </c>
      <c r="K10" s="97" t="s">
        <v>18</v>
      </c>
      <c r="L10" s="97" t="s">
        <v>19</v>
      </c>
    </row>
    <row r="11" spans="2:12" x14ac:dyDescent="0.3">
      <c r="B11" s="258" t="s">
        <v>0</v>
      </c>
      <c r="C11" s="252"/>
      <c r="D11" s="252"/>
      <c r="E11" s="252"/>
      <c r="F11" s="259"/>
      <c r="G11" s="151">
        <v>570813.31000000006</v>
      </c>
      <c r="H11" s="151">
        <v>1318590</v>
      </c>
      <c r="I11" s="151">
        <v>1318590</v>
      </c>
      <c r="J11" s="151">
        <v>686081.25</v>
      </c>
      <c r="K11" s="98">
        <f t="shared" ref="K11:K17" si="0">J11/G11*100</f>
        <v>120.19363213517218</v>
      </c>
      <c r="L11" s="98">
        <f t="shared" ref="L11:L16" si="1">J11/I11*100</f>
        <v>52.031431301617637</v>
      </c>
    </row>
    <row r="12" spans="2:12" x14ac:dyDescent="0.3">
      <c r="B12" s="260" t="s">
        <v>47</v>
      </c>
      <c r="C12" s="244"/>
      <c r="D12" s="244"/>
      <c r="E12" s="244"/>
      <c r="F12" s="240"/>
      <c r="G12" s="152">
        <v>570813.31000000006</v>
      </c>
      <c r="H12" s="152">
        <v>1318590</v>
      </c>
      <c r="I12" s="152">
        <v>1318590</v>
      </c>
      <c r="J12" s="152">
        <v>686081.25</v>
      </c>
      <c r="K12" s="55">
        <f t="shared" si="0"/>
        <v>120.19363213517218</v>
      </c>
      <c r="L12" s="55">
        <f t="shared" si="1"/>
        <v>52.031431301617637</v>
      </c>
    </row>
    <row r="13" spans="2:12" x14ac:dyDescent="0.3">
      <c r="B13" s="239" t="s">
        <v>48</v>
      </c>
      <c r="C13" s="240"/>
      <c r="D13" s="240"/>
      <c r="E13" s="240"/>
      <c r="F13" s="240"/>
      <c r="G13" s="152"/>
      <c r="H13" s="152"/>
      <c r="I13" s="152"/>
      <c r="J13" s="152"/>
      <c r="K13" s="55">
        <v>0</v>
      </c>
      <c r="L13" s="55">
        <v>0</v>
      </c>
    </row>
    <row r="14" spans="2:12" x14ac:dyDescent="0.3">
      <c r="B14" s="246" t="s">
        <v>1</v>
      </c>
      <c r="C14" s="247"/>
      <c r="D14" s="247"/>
      <c r="E14" s="247"/>
      <c r="F14" s="248"/>
      <c r="G14" s="151">
        <f>(G15+G16)</f>
        <v>646965.76000000001</v>
      </c>
      <c r="H14" s="151">
        <f>(H15+H16)</f>
        <v>1318590</v>
      </c>
      <c r="I14" s="151">
        <f>(I15+I16)</f>
        <v>1318590</v>
      </c>
      <c r="J14" s="151">
        <f>(J15+J16)</f>
        <v>688443.55999999994</v>
      </c>
      <c r="K14" s="98">
        <f t="shared" si="0"/>
        <v>106.41112753787773</v>
      </c>
      <c r="L14" s="98">
        <f t="shared" si="1"/>
        <v>52.210585549715979</v>
      </c>
    </row>
    <row r="15" spans="2:12" x14ac:dyDescent="0.3">
      <c r="B15" s="243" t="s">
        <v>49</v>
      </c>
      <c r="C15" s="244"/>
      <c r="D15" s="244"/>
      <c r="E15" s="244"/>
      <c r="F15" s="244"/>
      <c r="G15" s="152">
        <v>646462.29</v>
      </c>
      <c r="H15" s="152">
        <v>1314340</v>
      </c>
      <c r="I15" s="152">
        <v>1314340</v>
      </c>
      <c r="J15" s="152">
        <v>686472.58</v>
      </c>
      <c r="K15" s="55">
        <f t="shared" si="0"/>
        <v>106.18911429466364</v>
      </c>
      <c r="L15" s="55">
        <f t="shared" si="1"/>
        <v>52.229452044372081</v>
      </c>
    </row>
    <row r="16" spans="2:12" x14ac:dyDescent="0.3">
      <c r="B16" s="245" t="s">
        <v>50</v>
      </c>
      <c r="C16" s="240"/>
      <c r="D16" s="240"/>
      <c r="E16" s="240"/>
      <c r="F16" s="240"/>
      <c r="G16" s="153">
        <v>503.47</v>
      </c>
      <c r="H16" s="153">
        <v>4250</v>
      </c>
      <c r="I16" s="153">
        <v>4250</v>
      </c>
      <c r="J16" s="153">
        <v>1970.98</v>
      </c>
      <c r="K16" s="55">
        <f t="shared" si="0"/>
        <v>391.47913480445709</v>
      </c>
      <c r="L16" s="55">
        <f t="shared" si="1"/>
        <v>46.375999999999998</v>
      </c>
    </row>
    <row r="17" spans="2:12" x14ac:dyDescent="0.3">
      <c r="B17" s="241" t="s">
        <v>56</v>
      </c>
      <c r="C17" s="242"/>
      <c r="D17" s="242"/>
      <c r="E17" s="242"/>
      <c r="F17" s="242"/>
      <c r="G17" s="154">
        <f>(G11-G14)</f>
        <v>-76152.449999999953</v>
      </c>
      <c r="H17" s="154">
        <f>(H11-H14)</f>
        <v>0</v>
      </c>
      <c r="I17" s="154">
        <f>(I11-I14)</f>
        <v>0</v>
      </c>
      <c r="J17" s="154">
        <f>(J11-J14)</f>
        <v>-2362.3099999999395</v>
      </c>
      <c r="K17" s="98">
        <f t="shared" si="0"/>
        <v>3.1020801037917245</v>
      </c>
      <c r="L17" s="98">
        <v>0</v>
      </c>
    </row>
    <row r="18" spans="2:12" ht="18" customHeight="1" x14ac:dyDescent="0.3">
      <c r="B18" s="249" t="s">
        <v>176</v>
      </c>
      <c r="C18" s="250"/>
      <c r="D18" s="250"/>
      <c r="E18" s="250"/>
      <c r="F18" s="250"/>
      <c r="G18" s="158">
        <v>1433.04</v>
      </c>
      <c r="H18" s="158"/>
      <c r="I18" s="158"/>
      <c r="J18" s="158">
        <v>-83354.52</v>
      </c>
      <c r="K18" s="55">
        <v>0</v>
      </c>
      <c r="L18" s="55">
        <v>0</v>
      </c>
    </row>
    <row r="19" spans="2:12" ht="16.5" customHeight="1" x14ac:dyDescent="0.3">
      <c r="B19" s="251" t="s">
        <v>177</v>
      </c>
      <c r="C19" s="252"/>
      <c r="D19" s="252"/>
      <c r="E19" s="252"/>
      <c r="F19" s="252"/>
      <c r="G19" s="151">
        <f>SUM(G17+G18)</f>
        <v>-74719.40999999996</v>
      </c>
      <c r="H19" s="159">
        <v>0</v>
      </c>
      <c r="I19" s="159">
        <v>0</v>
      </c>
      <c r="J19" s="151">
        <f>SUM(J17+J18)</f>
        <v>-85716.829999999944</v>
      </c>
      <c r="K19" s="98">
        <f t="shared" ref="K19" si="2">J19/G19*100</f>
        <v>114.71829073596807</v>
      </c>
      <c r="L19" s="98">
        <v>0</v>
      </c>
    </row>
    <row r="20" spans="2:12" ht="8.25" customHeight="1" x14ac:dyDescent="0.3"/>
    <row r="21" spans="2:12" ht="23.25" customHeight="1" x14ac:dyDescent="0.3">
      <c r="B21" s="253" t="s">
        <v>58</v>
      </c>
      <c r="C21" s="253"/>
      <c r="D21" s="253"/>
      <c r="E21" s="253"/>
      <c r="F21" s="253"/>
      <c r="G21" s="253"/>
      <c r="H21" s="253"/>
      <c r="I21" s="253"/>
      <c r="J21" s="253"/>
      <c r="K21" s="253"/>
      <c r="L21" s="253"/>
    </row>
    <row r="22" spans="2:12" ht="15.6" x14ac:dyDescent="0.3">
      <c r="B22" s="14"/>
      <c r="C22" s="14"/>
      <c r="D22" s="14"/>
      <c r="E22" s="14"/>
      <c r="F22" s="14"/>
      <c r="G22" s="99"/>
      <c r="H22" s="99"/>
      <c r="I22" s="99"/>
      <c r="J22" s="99"/>
      <c r="K22" s="99"/>
      <c r="L22" s="99"/>
    </row>
    <row r="23" spans="2:12" x14ac:dyDescent="0.3">
      <c r="B23" s="254" t="s">
        <v>124</v>
      </c>
      <c r="C23" s="254"/>
      <c r="D23" s="254"/>
      <c r="E23" s="254"/>
      <c r="F23" s="254"/>
      <c r="G23" s="254"/>
      <c r="H23" s="254"/>
      <c r="I23" s="254"/>
      <c r="J23" s="254"/>
      <c r="K23" s="254"/>
      <c r="L23" s="254"/>
    </row>
    <row r="24" spans="2:12" x14ac:dyDescent="0.3">
      <c r="B24" s="254"/>
      <c r="C24" s="254"/>
      <c r="D24" s="254"/>
      <c r="E24" s="254"/>
      <c r="F24" s="254"/>
      <c r="G24" s="254"/>
      <c r="H24" s="254"/>
      <c r="I24" s="254"/>
      <c r="J24" s="254"/>
      <c r="K24" s="254"/>
      <c r="L24" s="254"/>
    </row>
    <row r="25" spans="2:12" x14ac:dyDescent="0.3">
      <c r="B25" s="28"/>
      <c r="C25" s="28"/>
      <c r="D25" s="28"/>
      <c r="E25" s="28"/>
      <c r="F25" s="28"/>
      <c r="G25" s="100"/>
      <c r="H25" s="100"/>
      <c r="I25" s="100"/>
      <c r="J25" s="100"/>
      <c r="K25" s="100"/>
    </row>
    <row r="26" spans="2:12" ht="15" customHeight="1" x14ac:dyDescent="0.3">
      <c r="B26" s="254" t="s">
        <v>57</v>
      </c>
      <c r="C26" s="254"/>
      <c r="D26" s="254"/>
      <c r="E26" s="254"/>
      <c r="F26" s="254"/>
      <c r="G26" s="254"/>
      <c r="H26" s="254"/>
      <c r="I26" s="254"/>
      <c r="J26" s="254"/>
      <c r="K26" s="254"/>
      <c r="L26" s="254"/>
    </row>
    <row r="27" spans="2:12" ht="36.75" customHeight="1" x14ac:dyDescent="0.3">
      <c r="B27" s="254"/>
      <c r="C27" s="254"/>
      <c r="D27" s="254"/>
      <c r="E27" s="254"/>
      <c r="F27" s="254"/>
      <c r="G27" s="254"/>
      <c r="H27" s="254"/>
      <c r="I27" s="254"/>
      <c r="J27" s="254"/>
      <c r="K27" s="254"/>
      <c r="L27" s="254"/>
    </row>
    <row r="28" spans="2:12" x14ac:dyDescent="0.3">
      <c r="B28" s="237"/>
      <c r="C28" s="237"/>
      <c r="D28" s="237"/>
      <c r="E28" s="237"/>
      <c r="F28" s="237"/>
      <c r="G28" s="238"/>
      <c r="H28" s="238"/>
      <c r="I28" s="238"/>
      <c r="J28" s="238"/>
      <c r="K28" s="238"/>
    </row>
    <row r="29" spans="2:12" ht="15" customHeight="1" x14ac:dyDescent="0.3">
      <c r="B29" s="236" t="s">
        <v>125</v>
      </c>
      <c r="C29" s="236"/>
      <c r="D29" s="236"/>
      <c r="E29" s="236"/>
      <c r="F29" s="236"/>
      <c r="G29" s="236"/>
      <c r="H29" s="236"/>
      <c r="I29" s="236"/>
      <c r="J29" s="236"/>
      <c r="K29" s="236"/>
      <c r="L29" s="236"/>
    </row>
    <row r="30" spans="2:12" x14ac:dyDescent="0.3">
      <c r="B30" s="236"/>
      <c r="C30" s="236"/>
      <c r="D30" s="236"/>
      <c r="E30" s="236"/>
      <c r="F30" s="236"/>
      <c r="G30" s="236"/>
      <c r="H30" s="236"/>
      <c r="I30" s="236"/>
      <c r="J30" s="236"/>
      <c r="K30" s="236"/>
      <c r="L30" s="236"/>
    </row>
  </sheetData>
  <mergeCells count="22">
    <mergeCell ref="B1:L1"/>
    <mergeCell ref="B8:F8"/>
    <mergeCell ref="B10:F10"/>
    <mergeCell ref="B11:F11"/>
    <mergeCell ref="B12:F12"/>
    <mergeCell ref="B4:K4"/>
    <mergeCell ref="B9:F9"/>
    <mergeCell ref="B5:D5"/>
    <mergeCell ref="B6:K6"/>
    <mergeCell ref="B29:L30"/>
    <mergeCell ref="B28:F28"/>
    <mergeCell ref="G28:K28"/>
    <mergeCell ref="B13:F13"/>
    <mergeCell ref="B17:F17"/>
    <mergeCell ref="B15:F15"/>
    <mergeCell ref="B16:F16"/>
    <mergeCell ref="B14:F14"/>
    <mergeCell ref="B18:F18"/>
    <mergeCell ref="B19:F19"/>
    <mergeCell ref="B21:L21"/>
    <mergeCell ref="B23:L24"/>
    <mergeCell ref="B26:L27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L91"/>
  <sheetViews>
    <sheetView topLeftCell="C7" workbookViewId="0">
      <selection activeCell="G39" sqref="G39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5.44140625" bestFit="1" customWidth="1"/>
    <col min="5" max="5" width="5.44140625" customWidth="1"/>
    <col min="6" max="6" width="44.6640625" customWidth="1"/>
    <col min="7" max="10" width="25.33203125" style="93" customWidth="1"/>
    <col min="11" max="12" width="15.6640625" style="93" customWidth="1"/>
  </cols>
  <sheetData>
    <row r="2" spans="2:12" ht="15.75" customHeight="1" x14ac:dyDescent="0.3">
      <c r="B2" s="255" t="s">
        <v>11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</row>
    <row r="3" spans="2:12" ht="17.399999999999999" x14ac:dyDescent="0.3">
      <c r="B3" s="2"/>
      <c r="C3" s="2"/>
      <c r="D3" s="2"/>
      <c r="E3" s="15"/>
      <c r="F3" s="2"/>
      <c r="G3" s="92"/>
      <c r="H3" s="92"/>
      <c r="I3" s="92"/>
      <c r="J3" s="94"/>
      <c r="K3" s="94"/>
    </row>
    <row r="4" spans="2:12" ht="18" customHeight="1" x14ac:dyDescent="0.3">
      <c r="B4" s="255" t="s">
        <v>55</v>
      </c>
      <c r="C4" s="255"/>
      <c r="D4" s="255"/>
      <c r="E4" s="255"/>
      <c r="F4" s="255"/>
      <c r="G4" s="255"/>
      <c r="H4" s="255"/>
      <c r="I4" s="255"/>
      <c r="J4" s="255"/>
      <c r="K4" s="255"/>
      <c r="L4" s="255"/>
    </row>
    <row r="5" spans="2:12" ht="17.399999999999999" x14ac:dyDescent="0.3">
      <c r="B5" s="2"/>
      <c r="C5" s="2"/>
      <c r="D5" s="2"/>
      <c r="E5" s="15"/>
      <c r="F5" s="2"/>
      <c r="G5" s="92"/>
      <c r="H5" s="92"/>
      <c r="I5" s="92"/>
      <c r="J5" s="94"/>
      <c r="K5" s="94"/>
    </row>
    <row r="6" spans="2:12" ht="15.75" customHeight="1" x14ac:dyDescent="0.3">
      <c r="B6" s="255" t="s">
        <v>17</v>
      </c>
      <c r="C6" s="255"/>
      <c r="D6" s="255"/>
      <c r="E6" s="255"/>
      <c r="F6" s="255"/>
      <c r="G6" s="255"/>
      <c r="H6" s="255"/>
      <c r="I6" s="255"/>
      <c r="J6" s="255"/>
      <c r="K6" s="255"/>
      <c r="L6" s="255"/>
    </row>
    <row r="7" spans="2:12" ht="17.399999999999999" x14ac:dyDescent="0.3">
      <c r="B7" s="2"/>
      <c r="C7" s="2"/>
      <c r="D7" s="2"/>
      <c r="E7" s="15"/>
      <c r="F7" s="2"/>
      <c r="G7" s="92"/>
      <c r="H7" s="92"/>
      <c r="I7" s="92"/>
      <c r="J7" s="94"/>
      <c r="K7" s="94"/>
    </row>
    <row r="8" spans="2:12" ht="32.25" customHeight="1" x14ac:dyDescent="0.3">
      <c r="B8" s="265" t="s">
        <v>6</v>
      </c>
      <c r="C8" s="266"/>
      <c r="D8" s="266"/>
      <c r="E8" s="266"/>
      <c r="F8" s="267"/>
      <c r="G8" s="34" t="s">
        <v>196</v>
      </c>
      <c r="H8" s="34" t="s">
        <v>193</v>
      </c>
      <c r="I8" s="34" t="s">
        <v>194</v>
      </c>
      <c r="J8" s="34" t="s">
        <v>195</v>
      </c>
      <c r="K8" s="34" t="s">
        <v>16</v>
      </c>
      <c r="L8" s="34" t="s">
        <v>45</v>
      </c>
    </row>
    <row r="9" spans="2:12" s="21" customFormat="1" ht="10.199999999999999" x14ac:dyDescent="0.2">
      <c r="B9" s="268">
        <v>1</v>
      </c>
      <c r="C9" s="269"/>
      <c r="D9" s="269"/>
      <c r="E9" s="269"/>
      <c r="F9" s="270"/>
      <c r="G9" s="101">
        <v>2</v>
      </c>
      <c r="H9" s="101">
        <v>3</v>
      </c>
      <c r="I9" s="101">
        <v>4</v>
      </c>
      <c r="J9" s="101">
        <v>5</v>
      </c>
      <c r="K9" s="101" t="s">
        <v>18</v>
      </c>
      <c r="L9" s="101" t="s">
        <v>19</v>
      </c>
    </row>
    <row r="10" spans="2:12" x14ac:dyDescent="0.3">
      <c r="B10" s="75"/>
      <c r="C10" s="75"/>
      <c r="D10" s="75"/>
      <c r="E10" s="75"/>
      <c r="F10" s="75" t="s">
        <v>46</v>
      </c>
      <c r="G10" s="148">
        <f t="shared" ref="G10:J10" si="0">SUM(G11)</f>
        <v>570813.30999999994</v>
      </c>
      <c r="H10" s="148">
        <f t="shared" si="0"/>
        <v>1318590</v>
      </c>
      <c r="I10" s="148">
        <f t="shared" si="0"/>
        <v>1318590</v>
      </c>
      <c r="J10" s="148">
        <f t="shared" si="0"/>
        <v>686081.25</v>
      </c>
      <c r="K10" s="76">
        <f t="shared" ref="K10:K24" si="1">J10/G10*100</f>
        <v>120.19363213517221</v>
      </c>
      <c r="L10" s="76">
        <f t="shared" ref="L10:L28" si="2">J10/I10*100</f>
        <v>52.031431301617637</v>
      </c>
    </row>
    <row r="11" spans="2:12" ht="15.75" customHeight="1" x14ac:dyDescent="0.3">
      <c r="B11" s="74">
        <v>6</v>
      </c>
      <c r="C11" s="74"/>
      <c r="D11" s="74"/>
      <c r="E11" s="74"/>
      <c r="F11" s="74" t="s">
        <v>2</v>
      </c>
      <c r="G11" s="149">
        <f>SUM(G12,G16,G19,G22)</f>
        <v>570813.30999999994</v>
      </c>
      <c r="H11" s="149">
        <f t="shared" ref="H11:J11" si="3">SUM(H12,H16,H19,H22)</f>
        <v>1318590</v>
      </c>
      <c r="I11" s="149">
        <f t="shared" si="3"/>
        <v>1318590</v>
      </c>
      <c r="J11" s="149">
        <f t="shared" si="3"/>
        <v>686081.25</v>
      </c>
      <c r="K11" s="73">
        <f t="shared" si="1"/>
        <v>120.19363213517221</v>
      </c>
      <c r="L11" s="73">
        <f t="shared" si="2"/>
        <v>52.031431301617637</v>
      </c>
    </row>
    <row r="12" spans="2:12" ht="26.25" customHeight="1" x14ac:dyDescent="0.3">
      <c r="B12" s="7"/>
      <c r="C12" s="59">
        <v>63</v>
      </c>
      <c r="D12" s="60"/>
      <c r="E12" s="60"/>
      <c r="F12" s="61" t="s">
        <v>111</v>
      </c>
      <c r="G12" s="150">
        <f t="shared" ref="G12" si="4">SUM(G13)</f>
        <v>489489.95999999996</v>
      </c>
      <c r="H12" s="150">
        <v>1151144</v>
      </c>
      <c r="I12" s="150">
        <v>1151144</v>
      </c>
      <c r="J12" s="150">
        <f t="shared" ref="J12" si="5">SUM(J13)</f>
        <v>581108.93000000005</v>
      </c>
      <c r="K12" s="65">
        <f t="shared" si="1"/>
        <v>118.71723170787816</v>
      </c>
      <c r="L12" s="65">
        <f t="shared" si="2"/>
        <v>50.480993689755579</v>
      </c>
    </row>
    <row r="13" spans="2:12" ht="26.4" x14ac:dyDescent="0.3">
      <c r="B13" s="7"/>
      <c r="C13" s="19"/>
      <c r="D13" s="56">
        <v>636</v>
      </c>
      <c r="E13" s="56"/>
      <c r="F13" s="57" t="s">
        <v>112</v>
      </c>
      <c r="G13" s="146">
        <f t="shared" ref="G13" si="6">SUM(G14:G15)</f>
        <v>489489.95999999996</v>
      </c>
      <c r="H13" s="146"/>
      <c r="I13" s="146"/>
      <c r="J13" s="146">
        <f t="shared" ref="J13" si="7">SUM(J14:J15)</f>
        <v>581108.93000000005</v>
      </c>
      <c r="K13" s="58">
        <f t="shared" si="1"/>
        <v>118.71723170787816</v>
      </c>
      <c r="L13" s="58">
        <v>0</v>
      </c>
    </row>
    <row r="14" spans="2:12" ht="26.4" x14ac:dyDescent="0.3">
      <c r="B14" s="7"/>
      <c r="C14" s="19"/>
      <c r="D14" s="8"/>
      <c r="E14" s="8">
        <v>6361</v>
      </c>
      <c r="F14" s="11" t="s">
        <v>113</v>
      </c>
      <c r="G14" s="147">
        <v>489388.72</v>
      </c>
      <c r="H14" s="138"/>
      <c r="I14" s="138"/>
      <c r="J14" s="147">
        <v>581049.29</v>
      </c>
      <c r="K14" s="55">
        <f t="shared" si="1"/>
        <v>118.729604147803</v>
      </c>
      <c r="L14" s="55">
        <v>0</v>
      </c>
    </row>
    <row r="15" spans="2:12" ht="26.4" x14ac:dyDescent="0.3">
      <c r="B15" s="7"/>
      <c r="C15" s="19"/>
      <c r="D15" s="8"/>
      <c r="E15" s="8">
        <v>6362</v>
      </c>
      <c r="F15" s="11" t="s">
        <v>114</v>
      </c>
      <c r="G15" s="147">
        <v>101.24</v>
      </c>
      <c r="H15" s="138"/>
      <c r="I15" s="138"/>
      <c r="J15" s="147">
        <v>59.64</v>
      </c>
      <c r="K15" s="55">
        <f t="shared" si="1"/>
        <v>58.909521928091671</v>
      </c>
      <c r="L15" s="55">
        <v>0</v>
      </c>
    </row>
    <row r="16" spans="2:12" x14ac:dyDescent="0.3">
      <c r="B16" s="7"/>
      <c r="C16" s="62">
        <v>64</v>
      </c>
      <c r="D16" s="60"/>
      <c r="E16" s="60"/>
      <c r="F16" s="63" t="s">
        <v>115</v>
      </c>
      <c r="G16" s="150">
        <f t="shared" ref="G16:G17" si="8">SUM(G17)</f>
        <v>2.63</v>
      </c>
      <c r="H16" s="150">
        <v>6</v>
      </c>
      <c r="I16" s="150">
        <v>6</v>
      </c>
      <c r="J16" s="150">
        <v>0.5</v>
      </c>
      <c r="K16" s="65">
        <f t="shared" si="1"/>
        <v>19.011406844106464</v>
      </c>
      <c r="L16" s="65">
        <f t="shared" si="2"/>
        <v>8.3333333333333321</v>
      </c>
    </row>
    <row r="17" spans="2:12" x14ac:dyDescent="0.3">
      <c r="B17" s="7"/>
      <c r="C17" s="19"/>
      <c r="D17" s="56">
        <v>641</v>
      </c>
      <c r="E17" s="56"/>
      <c r="F17" s="47" t="s">
        <v>116</v>
      </c>
      <c r="G17" s="146">
        <f t="shared" si="8"/>
        <v>2.63</v>
      </c>
      <c r="H17" s="146"/>
      <c r="I17" s="146"/>
      <c r="J17" s="146">
        <v>0.5</v>
      </c>
      <c r="K17" s="58">
        <f t="shared" si="1"/>
        <v>19.011406844106464</v>
      </c>
      <c r="L17" s="58">
        <v>0</v>
      </c>
    </row>
    <row r="18" spans="2:12" x14ac:dyDescent="0.3">
      <c r="B18" s="7"/>
      <c r="C18" s="19"/>
      <c r="D18" s="8"/>
      <c r="E18" s="8">
        <v>6413</v>
      </c>
      <c r="F18" s="11" t="s">
        <v>117</v>
      </c>
      <c r="G18" s="147">
        <v>2.63</v>
      </c>
      <c r="H18" s="138"/>
      <c r="I18" s="138"/>
      <c r="J18" s="147">
        <v>0.5</v>
      </c>
      <c r="K18" s="55">
        <f t="shared" si="1"/>
        <v>19.011406844106464</v>
      </c>
      <c r="L18" s="55">
        <v>0</v>
      </c>
    </row>
    <row r="19" spans="2:12" ht="26.4" x14ac:dyDescent="0.3">
      <c r="B19" s="7"/>
      <c r="C19" s="62">
        <v>65</v>
      </c>
      <c r="D19" s="60"/>
      <c r="E19" s="60"/>
      <c r="F19" s="61" t="s">
        <v>118</v>
      </c>
      <c r="G19" s="150">
        <f t="shared" ref="G19:G20" si="9">SUM(G20)</f>
        <v>18538.75</v>
      </c>
      <c r="H19" s="150">
        <v>61000</v>
      </c>
      <c r="I19" s="150">
        <v>61000</v>
      </c>
      <c r="J19" s="150">
        <v>30858.57</v>
      </c>
      <c r="K19" s="65">
        <f t="shared" si="1"/>
        <v>166.45442653900614</v>
      </c>
      <c r="L19" s="65">
        <f t="shared" si="2"/>
        <v>50.587819672131154</v>
      </c>
    </row>
    <row r="20" spans="2:12" x14ac:dyDescent="0.3">
      <c r="B20" s="7"/>
      <c r="C20" s="19"/>
      <c r="D20" s="56">
        <v>652</v>
      </c>
      <c r="E20" s="56"/>
      <c r="F20" s="57" t="s">
        <v>119</v>
      </c>
      <c r="G20" s="146">
        <f t="shared" si="9"/>
        <v>18538.75</v>
      </c>
      <c r="H20" s="146"/>
      <c r="I20" s="146"/>
      <c r="J20" s="146">
        <v>30858.57</v>
      </c>
      <c r="K20" s="58">
        <f t="shared" si="1"/>
        <v>166.45442653900614</v>
      </c>
      <c r="L20" s="58">
        <v>0</v>
      </c>
    </row>
    <row r="21" spans="2:12" x14ac:dyDescent="0.3">
      <c r="B21" s="7"/>
      <c r="C21" s="19"/>
      <c r="D21" s="8"/>
      <c r="E21" s="8">
        <v>6526</v>
      </c>
      <c r="F21" s="11" t="s">
        <v>120</v>
      </c>
      <c r="G21" s="147">
        <v>18538.75</v>
      </c>
      <c r="H21" s="138"/>
      <c r="I21" s="138"/>
      <c r="J21" s="147">
        <v>30858.57</v>
      </c>
      <c r="K21" s="55">
        <f t="shared" si="1"/>
        <v>166.45442653900614</v>
      </c>
      <c r="L21" s="55">
        <v>0</v>
      </c>
    </row>
    <row r="22" spans="2:12" ht="26.4" x14ac:dyDescent="0.3">
      <c r="B22" s="7"/>
      <c r="C22" s="61">
        <v>67</v>
      </c>
      <c r="D22" s="61"/>
      <c r="E22" s="61"/>
      <c r="F22" s="63" t="s">
        <v>109</v>
      </c>
      <c r="G22" s="150">
        <f>SUM(G23)</f>
        <v>62781.97</v>
      </c>
      <c r="H22" s="150">
        <v>106440</v>
      </c>
      <c r="I22" s="150">
        <v>106440</v>
      </c>
      <c r="J22" s="150">
        <v>74113.25</v>
      </c>
      <c r="K22" s="65">
        <f t="shared" si="1"/>
        <v>118.04862128410434</v>
      </c>
      <c r="L22" s="65">
        <f t="shared" si="2"/>
        <v>69.629133784291625</v>
      </c>
    </row>
    <row r="23" spans="2:12" ht="26.4" x14ac:dyDescent="0.3">
      <c r="B23" s="7"/>
      <c r="C23" s="7"/>
      <c r="D23" s="46">
        <v>671</v>
      </c>
      <c r="E23" s="46"/>
      <c r="F23" s="47" t="s">
        <v>121</v>
      </c>
      <c r="G23" s="146">
        <f>SUM(G24:G25)</f>
        <v>62781.97</v>
      </c>
      <c r="H23" s="146"/>
      <c r="I23" s="146"/>
      <c r="J23" s="146">
        <v>74113.25</v>
      </c>
      <c r="K23" s="58">
        <f t="shared" si="1"/>
        <v>118.04862128410434</v>
      </c>
      <c r="L23" s="204">
        <v>0</v>
      </c>
    </row>
    <row r="24" spans="2:12" ht="26.4" x14ac:dyDescent="0.3">
      <c r="B24" s="7"/>
      <c r="C24" s="7"/>
      <c r="D24" s="7"/>
      <c r="E24" s="7">
        <v>6711</v>
      </c>
      <c r="F24" s="40" t="s">
        <v>122</v>
      </c>
      <c r="G24" s="147">
        <v>62781.97</v>
      </c>
      <c r="H24" s="138"/>
      <c r="I24" s="138"/>
      <c r="J24" s="147">
        <v>74113.25</v>
      </c>
      <c r="K24" s="55">
        <f t="shared" si="1"/>
        <v>118.04862128410434</v>
      </c>
      <c r="L24" s="191">
        <v>0</v>
      </c>
    </row>
    <row r="25" spans="2:12" ht="26.4" x14ac:dyDescent="0.3">
      <c r="B25" s="7"/>
      <c r="C25" s="7"/>
      <c r="D25" s="8"/>
      <c r="E25" s="8">
        <v>6712</v>
      </c>
      <c r="F25" s="40" t="s">
        <v>123</v>
      </c>
      <c r="G25" s="147">
        <v>0</v>
      </c>
      <c r="H25" s="138"/>
      <c r="I25" s="138"/>
      <c r="J25" s="147">
        <v>0</v>
      </c>
      <c r="K25" s="55">
        <v>0</v>
      </c>
      <c r="L25" s="191">
        <v>0</v>
      </c>
    </row>
    <row r="26" spans="2:12" x14ac:dyDescent="0.3">
      <c r="B26" s="7"/>
      <c r="C26" s="61">
        <v>92</v>
      </c>
      <c r="D26" s="61"/>
      <c r="E26" s="61"/>
      <c r="F26" s="63" t="s">
        <v>178</v>
      </c>
      <c r="G26" s="150">
        <v>0</v>
      </c>
      <c r="H26" s="150">
        <v>0</v>
      </c>
      <c r="I26" s="150">
        <v>0</v>
      </c>
      <c r="J26" s="150">
        <v>-83354.52</v>
      </c>
      <c r="K26" s="65">
        <v>0</v>
      </c>
      <c r="L26" s="65" t="e">
        <f t="shared" si="2"/>
        <v>#DIV/0!</v>
      </c>
    </row>
    <row r="27" spans="2:12" x14ac:dyDescent="0.3">
      <c r="B27" s="7"/>
      <c r="C27" s="7"/>
      <c r="D27" s="46">
        <v>922</v>
      </c>
      <c r="E27" s="46"/>
      <c r="F27" s="47" t="s">
        <v>179</v>
      </c>
      <c r="G27" s="146">
        <v>0</v>
      </c>
      <c r="H27" s="146">
        <v>0</v>
      </c>
      <c r="I27" s="146">
        <v>0</v>
      </c>
      <c r="J27" s="146">
        <v>-83354.52</v>
      </c>
      <c r="K27" s="58">
        <v>0</v>
      </c>
      <c r="L27" s="204" t="e">
        <f t="shared" si="2"/>
        <v>#DIV/0!</v>
      </c>
    </row>
    <row r="28" spans="2:12" x14ac:dyDescent="0.3">
      <c r="B28" s="7"/>
      <c r="C28" s="7"/>
      <c r="D28" s="7"/>
      <c r="E28" s="7">
        <v>9221</v>
      </c>
      <c r="F28" s="40" t="s">
        <v>180</v>
      </c>
      <c r="G28" s="147">
        <v>0</v>
      </c>
      <c r="H28" s="138">
        <v>0</v>
      </c>
      <c r="I28" s="138">
        <v>0</v>
      </c>
      <c r="J28" s="147">
        <v>0</v>
      </c>
      <c r="K28" s="55">
        <v>0</v>
      </c>
      <c r="L28" s="191" t="e">
        <f t="shared" si="2"/>
        <v>#DIV/0!</v>
      </c>
    </row>
    <row r="29" spans="2:12" ht="15" thickBot="1" x14ac:dyDescent="0.35">
      <c r="B29" s="165"/>
      <c r="C29" s="165"/>
      <c r="D29" s="165"/>
      <c r="E29" s="165">
        <v>9222</v>
      </c>
      <c r="F29" s="166" t="s">
        <v>181</v>
      </c>
      <c r="G29" s="168">
        <v>0</v>
      </c>
      <c r="H29" s="167">
        <v>0</v>
      </c>
      <c r="I29" s="167">
        <v>0</v>
      </c>
      <c r="J29" s="168">
        <v>-83354.52</v>
      </c>
      <c r="K29" s="169">
        <v>0</v>
      </c>
      <c r="L29" s="208">
        <v>0</v>
      </c>
    </row>
    <row r="30" spans="2:12" ht="15" thickBot="1" x14ac:dyDescent="0.35">
      <c r="B30" s="170" t="s">
        <v>182</v>
      </c>
      <c r="C30" s="171"/>
      <c r="D30" s="171"/>
      <c r="E30" s="171"/>
      <c r="F30" s="172"/>
      <c r="G30" s="173">
        <f>SUM(G10+G26)</f>
        <v>570813.30999999994</v>
      </c>
      <c r="H30" s="173">
        <f>SUM(H10+H26)</f>
        <v>1318590</v>
      </c>
      <c r="I30" s="173">
        <f>SUM(I10+I26)</f>
        <v>1318590</v>
      </c>
      <c r="J30" s="205">
        <f>SUM(J10+J26)</f>
        <v>602726.73</v>
      </c>
      <c r="K30" s="207">
        <f t="shared" ref="K30" si="10">J30/G30*100</f>
        <v>105.59086822975449</v>
      </c>
      <c r="L30" s="206">
        <f t="shared" ref="L30" si="11">J30/I30*100</f>
        <v>45.70994243851387</v>
      </c>
    </row>
    <row r="31" spans="2:12" x14ac:dyDescent="0.3">
      <c r="B31" s="160"/>
      <c r="C31" s="160"/>
      <c r="D31" s="160"/>
      <c r="E31" s="160"/>
      <c r="F31" s="161"/>
      <c r="G31" s="163"/>
      <c r="H31" s="162"/>
      <c r="I31" s="162"/>
      <c r="J31" s="163"/>
      <c r="K31" s="164"/>
      <c r="L31" s="164"/>
    </row>
    <row r="32" spans="2:12" x14ac:dyDescent="0.3">
      <c r="B32" s="160"/>
      <c r="C32" s="160"/>
      <c r="D32" s="160"/>
      <c r="E32" s="160"/>
      <c r="F32" s="161"/>
      <c r="G32" s="163"/>
      <c r="H32" s="162"/>
      <c r="I32" s="162"/>
      <c r="J32" s="163"/>
      <c r="K32" s="164"/>
      <c r="L32" s="164"/>
    </row>
    <row r="33" spans="2:12" x14ac:dyDescent="0.3">
      <c r="B33" s="160"/>
      <c r="C33" s="160"/>
      <c r="D33" s="160"/>
      <c r="E33" s="160"/>
      <c r="F33" s="161"/>
      <c r="G33" s="163"/>
      <c r="H33" s="162"/>
      <c r="I33" s="162"/>
      <c r="J33" s="163"/>
      <c r="K33" s="164"/>
      <c r="L33" s="164"/>
    </row>
    <row r="34" spans="2:12" ht="15.75" customHeight="1" x14ac:dyDescent="0.3"/>
    <row r="35" spans="2:12" ht="15.75" customHeight="1" x14ac:dyDescent="0.3"/>
    <row r="36" spans="2:12" ht="15.75" customHeight="1" x14ac:dyDescent="0.3">
      <c r="B36" s="15"/>
      <c r="C36" s="15"/>
      <c r="D36" s="15"/>
      <c r="E36" s="15"/>
      <c r="F36" s="15"/>
      <c r="G36" s="94"/>
      <c r="H36" s="92"/>
      <c r="I36" s="92"/>
      <c r="J36" s="94"/>
      <c r="K36" s="94"/>
      <c r="L36" s="94"/>
    </row>
    <row r="37" spans="2:12" ht="33" customHeight="1" x14ac:dyDescent="0.3">
      <c r="B37" s="265" t="s">
        <v>6</v>
      </c>
      <c r="C37" s="266"/>
      <c r="D37" s="266"/>
      <c r="E37" s="266"/>
      <c r="F37" s="267"/>
      <c r="G37" s="34" t="s">
        <v>196</v>
      </c>
      <c r="H37" s="34" t="s">
        <v>193</v>
      </c>
      <c r="I37" s="34" t="s">
        <v>194</v>
      </c>
      <c r="J37" s="34" t="s">
        <v>195</v>
      </c>
      <c r="K37" s="34" t="s">
        <v>16</v>
      </c>
      <c r="L37" s="34" t="s">
        <v>45</v>
      </c>
    </row>
    <row r="38" spans="2:12" s="21" customFormat="1" ht="10.199999999999999" x14ac:dyDescent="0.2">
      <c r="B38" s="268">
        <v>1</v>
      </c>
      <c r="C38" s="269"/>
      <c r="D38" s="269"/>
      <c r="E38" s="269"/>
      <c r="F38" s="270"/>
      <c r="G38" s="101">
        <v>2</v>
      </c>
      <c r="H38" s="101">
        <v>3</v>
      </c>
      <c r="I38" s="101">
        <v>4</v>
      </c>
      <c r="J38" s="101">
        <v>5</v>
      </c>
      <c r="K38" s="101" t="s">
        <v>18</v>
      </c>
      <c r="L38" s="101" t="s">
        <v>19</v>
      </c>
    </row>
    <row r="39" spans="2:12" x14ac:dyDescent="0.3">
      <c r="B39" s="75"/>
      <c r="C39" s="75"/>
      <c r="D39" s="75"/>
      <c r="E39" s="75"/>
      <c r="F39" s="75" t="s">
        <v>32</v>
      </c>
      <c r="G39" s="148">
        <f>SUM(G40,G82)</f>
        <v>646965.76000000001</v>
      </c>
      <c r="H39" s="148">
        <f>SUM(H40,H82)</f>
        <v>1318590</v>
      </c>
      <c r="I39" s="148">
        <f>SUM(I40,I82)</f>
        <v>1318590</v>
      </c>
      <c r="J39" s="148">
        <f>SUM(J40,J82)</f>
        <v>688443.56</v>
      </c>
      <c r="K39" s="76">
        <f>J39/G39*100</f>
        <v>106.41112753787773</v>
      </c>
      <c r="L39" s="76">
        <f>J39/I39*100</f>
        <v>52.210585549715994</v>
      </c>
    </row>
    <row r="40" spans="2:12" x14ac:dyDescent="0.3">
      <c r="B40" s="74">
        <v>3</v>
      </c>
      <c r="C40" s="74"/>
      <c r="D40" s="74">
        <v>3</v>
      </c>
      <c r="E40" s="74"/>
      <c r="F40" s="74" t="s">
        <v>3</v>
      </c>
      <c r="G40" s="149">
        <f>SUM(G41,G50,G73,G76,G79)</f>
        <v>646462.29</v>
      </c>
      <c r="H40" s="149">
        <f>SUM(H41,H50,H73,H76,H79)</f>
        <v>1314340</v>
      </c>
      <c r="I40" s="149">
        <f>SUM(I41,I50,I73,I76,I79)</f>
        <v>1314340</v>
      </c>
      <c r="J40" s="149">
        <f>SUM(J41,J50,J73,J76,J79)</f>
        <v>686472.58000000007</v>
      </c>
      <c r="K40" s="73">
        <f t="shared" ref="K40:K87" si="12">J40/G40*100</f>
        <v>106.18911429466367</v>
      </c>
      <c r="L40" s="73">
        <f t="shared" ref="L40:L83" si="13">J40/I40*100</f>
        <v>52.229452044372081</v>
      </c>
    </row>
    <row r="41" spans="2:12" x14ac:dyDescent="0.3">
      <c r="B41" s="6"/>
      <c r="C41" s="64">
        <v>31</v>
      </c>
      <c r="D41" s="64">
        <v>31</v>
      </c>
      <c r="E41" s="64"/>
      <c r="F41" s="64" t="s">
        <v>4</v>
      </c>
      <c r="G41" s="150">
        <f t="shared" ref="G41" si="14">SUM(G42,G46,G48)</f>
        <v>534966.52</v>
      </c>
      <c r="H41" s="150">
        <v>1123584</v>
      </c>
      <c r="I41" s="150">
        <v>1123584</v>
      </c>
      <c r="J41" s="150">
        <f t="shared" ref="J41" si="15">SUM(J42,J46,J48)</f>
        <v>571194.14</v>
      </c>
      <c r="K41" s="65">
        <f t="shared" si="12"/>
        <v>106.77194154131364</v>
      </c>
      <c r="L41" s="65">
        <f t="shared" si="13"/>
        <v>50.836799028822057</v>
      </c>
    </row>
    <row r="42" spans="2:12" x14ac:dyDescent="0.3">
      <c r="B42" s="7"/>
      <c r="C42" s="7"/>
      <c r="D42" s="46">
        <v>311</v>
      </c>
      <c r="E42" s="46"/>
      <c r="F42" s="46" t="s">
        <v>21</v>
      </c>
      <c r="G42" s="146">
        <f t="shared" ref="G42" si="16">SUM(G43:G45)</f>
        <v>443475.47000000003</v>
      </c>
      <c r="H42" s="146"/>
      <c r="I42" s="146"/>
      <c r="J42" s="146">
        <f t="shared" ref="J42" si="17">SUM(J43:J45)</f>
        <v>469870.76999999996</v>
      </c>
      <c r="K42" s="58">
        <f t="shared" si="12"/>
        <v>105.95191882879111</v>
      </c>
      <c r="L42" s="58">
        <v>0</v>
      </c>
    </row>
    <row r="43" spans="2:12" x14ac:dyDescent="0.3">
      <c r="B43" s="7"/>
      <c r="C43" s="7"/>
      <c r="D43" s="7"/>
      <c r="E43" s="7">
        <v>3111</v>
      </c>
      <c r="F43" s="7" t="s">
        <v>22</v>
      </c>
      <c r="G43" s="137">
        <v>427888.43</v>
      </c>
      <c r="H43" s="138"/>
      <c r="I43" s="138"/>
      <c r="J43" s="137">
        <v>449363.91</v>
      </c>
      <c r="K43" s="55">
        <f t="shared" si="12"/>
        <v>105.01894384010335</v>
      </c>
      <c r="L43" s="55">
        <v>0</v>
      </c>
    </row>
    <row r="44" spans="2:12" x14ac:dyDescent="0.3">
      <c r="B44" s="7"/>
      <c r="C44" s="7"/>
      <c r="D44" s="8"/>
      <c r="E44" s="7">
        <v>3113</v>
      </c>
      <c r="F44" s="12" t="s">
        <v>60</v>
      </c>
      <c r="G44" s="137">
        <v>12856.58</v>
      </c>
      <c r="H44" s="138"/>
      <c r="I44" s="138"/>
      <c r="J44" s="137">
        <v>18007.61</v>
      </c>
      <c r="K44" s="55">
        <f t="shared" si="12"/>
        <v>140.06532063737015</v>
      </c>
      <c r="L44" s="55">
        <v>0</v>
      </c>
    </row>
    <row r="45" spans="2:12" x14ac:dyDescent="0.3">
      <c r="B45" s="7"/>
      <c r="C45" s="7"/>
      <c r="D45" s="7"/>
      <c r="E45" s="7">
        <v>3114</v>
      </c>
      <c r="F45" s="12" t="s">
        <v>61</v>
      </c>
      <c r="G45" s="137">
        <v>2730.46</v>
      </c>
      <c r="H45" s="138"/>
      <c r="I45" s="138"/>
      <c r="J45" s="137">
        <v>2499.25</v>
      </c>
      <c r="K45" s="55">
        <f t="shared" si="12"/>
        <v>91.53219604022766</v>
      </c>
      <c r="L45" s="55">
        <v>0</v>
      </c>
    </row>
    <row r="46" spans="2:12" x14ac:dyDescent="0.3">
      <c r="B46" s="7"/>
      <c r="C46" s="19"/>
      <c r="D46" s="46">
        <v>312</v>
      </c>
      <c r="E46" s="46"/>
      <c r="F46" s="47" t="s">
        <v>62</v>
      </c>
      <c r="G46" s="146">
        <f t="shared" ref="G46" si="18">SUM(G47)</f>
        <v>18317.55</v>
      </c>
      <c r="H46" s="146"/>
      <c r="I46" s="146"/>
      <c r="J46" s="146">
        <v>23478.33</v>
      </c>
      <c r="K46" s="58">
        <f t="shared" si="12"/>
        <v>128.17396431291303</v>
      </c>
      <c r="L46" s="58">
        <v>0</v>
      </c>
    </row>
    <row r="47" spans="2:12" x14ac:dyDescent="0.3">
      <c r="B47" s="7"/>
      <c r="C47" s="19"/>
      <c r="D47" s="7"/>
      <c r="E47" s="7">
        <v>3121</v>
      </c>
      <c r="F47" s="40" t="s">
        <v>62</v>
      </c>
      <c r="G47" s="137">
        <v>18317.55</v>
      </c>
      <c r="H47" s="138"/>
      <c r="I47" s="138"/>
      <c r="J47" s="137">
        <v>23478.33</v>
      </c>
      <c r="K47" s="55">
        <f t="shared" si="12"/>
        <v>128.17396431291303</v>
      </c>
      <c r="L47" s="55">
        <v>0</v>
      </c>
    </row>
    <row r="48" spans="2:12" x14ac:dyDescent="0.3">
      <c r="B48" s="7"/>
      <c r="C48" s="19"/>
      <c r="D48" s="46">
        <v>313</v>
      </c>
      <c r="E48" s="46"/>
      <c r="F48" s="47" t="s">
        <v>63</v>
      </c>
      <c r="G48" s="146">
        <f>SUM(G49)</f>
        <v>73173.5</v>
      </c>
      <c r="H48" s="146"/>
      <c r="I48" s="146"/>
      <c r="J48" s="146">
        <v>77845.039999999994</v>
      </c>
      <c r="K48" s="58">
        <f t="shared" si="12"/>
        <v>106.38419646456707</v>
      </c>
      <c r="L48" s="58">
        <v>0</v>
      </c>
    </row>
    <row r="49" spans="2:12" x14ac:dyDescent="0.3">
      <c r="B49" s="7"/>
      <c r="C49" s="19"/>
      <c r="D49" s="7"/>
      <c r="E49" s="43">
        <v>3132</v>
      </c>
      <c r="F49" s="44" t="s">
        <v>64</v>
      </c>
      <c r="G49" s="137">
        <v>73173.5</v>
      </c>
      <c r="H49" s="138"/>
      <c r="I49" s="138"/>
      <c r="J49" s="137">
        <v>77845.039999999994</v>
      </c>
      <c r="K49" s="55">
        <f t="shared" si="12"/>
        <v>106.38419646456707</v>
      </c>
      <c r="L49" s="55">
        <v>0</v>
      </c>
    </row>
    <row r="50" spans="2:12" x14ac:dyDescent="0.3">
      <c r="B50" s="7"/>
      <c r="C50" s="62">
        <v>32</v>
      </c>
      <c r="D50" s="62">
        <v>32</v>
      </c>
      <c r="E50" s="62"/>
      <c r="F50" s="66" t="s">
        <v>12</v>
      </c>
      <c r="G50" s="150">
        <f>SUM(G51,G56,G62,G70)</f>
        <v>111393.55000000002</v>
      </c>
      <c r="H50" s="150">
        <v>177136</v>
      </c>
      <c r="I50" s="150">
        <v>177136</v>
      </c>
      <c r="J50" s="150">
        <f>SUM(J51,J56,J62,J70)</f>
        <v>112689.62</v>
      </c>
      <c r="K50" s="65">
        <f t="shared" si="12"/>
        <v>101.16350542737887</v>
      </c>
      <c r="L50" s="65">
        <f t="shared" si="13"/>
        <v>63.617570680155353</v>
      </c>
    </row>
    <row r="51" spans="2:12" x14ac:dyDescent="0.3">
      <c r="B51" s="7"/>
      <c r="C51" s="19"/>
      <c r="D51" s="46">
        <v>321</v>
      </c>
      <c r="E51" s="46"/>
      <c r="F51" s="46" t="s">
        <v>23</v>
      </c>
      <c r="G51" s="146">
        <f t="shared" ref="G51" si="19">SUM(G52:G55)</f>
        <v>24702.100000000002</v>
      </c>
      <c r="H51" s="146"/>
      <c r="I51" s="146"/>
      <c r="J51" s="146">
        <f t="shared" ref="J51" si="20">SUM(J52:J55)</f>
        <v>22154.5</v>
      </c>
      <c r="K51" s="58">
        <f t="shared" si="12"/>
        <v>89.686706798207425</v>
      </c>
      <c r="L51" s="58">
        <v>0</v>
      </c>
    </row>
    <row r="52" spans="2:12" x14ac:dyDescent="0.3">
      <c r="B52" s="7"/>
      <c r="C52" s="19"/>
      <c r="D52" s="7"/>
      <c r="E52" s="7">
        <v>3211</v>
      </c>
      <c r="F52" s="23" t="s">
        <v>24</v>
      </c>
      <c r="G52" s="137">
        <v>2143.63</v>
      </c>
      <c r="H52" s="138"/>
      <c r="I52" s="138"/>
      <c r="J52" s="137">
        <v>1792.35</v>
      </c>
      <c r="K52" s="55">
        <f t="shared" si="12"/>
        <v>83.612843634395844</v>
      </c>
      <c r="L52" s="55">
        <v>0</v>
      </c>
    </row>
    <row r="53" spans="2:12" ht="26.4" x14ac:dyDescent="0.3">
      <c r="B53" s="7"/>
      <c r="C53" s="19"/>
      <c r="D53" s="7"/>
      <c r="E53" s="41" t="s">
        <v>65</v>
      </c>
      <c r="F53" s="42" t="s">
        <v>66</v>
      </c>
      <c r="G53" s="137">
        <v>20430.57</v>
      </c>
      <c r="H53" s="138"/>
      <c r="I53" s="138"/>
      <c r="J53" s="137">
        <v>18824.810000000001</v>
      </c>
      <c r="K53" s="55">
        <f t="shared" si="12"/>
        <v>92.140405284825647</v>
      </c>
      <c r="L53" s="55">
        <v>0</v>
      </c>
    </row>
    <row r="54" spans="2:12" x14ac:dyDescent="0.3">
      <c r="B54" s="7"/>
      <c r="C54" s="7"/>
      <c r="D54" s="7"/>
      <c r="E54" s="41">
        <v>3213</v>
      </c>
      <c r="F54" s="42" t="s">
        <v>67</v>
      </c>
      <c r="G54" s="137">
        <v>1090</v>
      </c>
      <c r="H54" s="138"/>
      <c r="I54" s="138"/>
      <c r="J54" s="137">
        <v>513.75</v>
      </c>
      <c r="K54" s="55">
        <f t="shared" si="12"/>
        <v>47.133027522935777</v>
      </c>
      <c r="L54" s="55">
        <v>0</v>
      </c>
    </row>
    <row r="55" spans="2:12" x14ac:dyDescent="0.3">
      <c r="B55" s="7"/>
      <c r="C55" s="7"/>
      <c r="D55" s="7"/>
      <c r="E55" s="41">
        <v>3214</v>
      </c>
      <c r="F55" s="42" t="s">
        <v>68</v>
      </c>
      <c r="G55" s="137">
        <v>1037.9000000000001</v>
      </c>
      <c r="H55" s="138"/>
      <c r="I55" s="138"/>
      <c r="J55" s="137">
        <v>1023.59</v>
      </c>
      <c r="K55" s="55">
        <f t="shared" si="12"/>
        <v>98.621254456113306</v>
      </c>
      <c r="L55" s="55">
        <v>0</v>
      </c>
    </row>
    <row r="56" spans="2:12" x14ac:dyDescent="0.3">
      <c r="B56" s="7"/>
      <c r="C56" s="7"/>
      <c r="D56" s="46">
        <v>322</v>
      </c>
      <c r="E56" s="48"/>
      <c r="F56" s="45" t="s">
        <v>69</v>
      </c>
      <c r="G56" s="146">
        <f>SUM(G57:G61)</f>
        <v>65770.010000000009</v>
      </c>
      <c r="H56" s="146"/>
      <c r="I56" s="146"/>
      <c r="J56" s="146">
        <f>SUM(J57:J61)</f>
        <v>72074.080000000002</v>
      </c>
      <c r="K56" s="58">
        <f t="shared" si="12"/>
        <v>109.58502210962106</v>
      </c>
      <c r="L56" s="204">
        <v>0</v>
      </c>
    </row>
    <row r="57" spans="2:12" x14ac:dyDescent="0.3">
      <c r="B57" s="7"/>
      <c r="C57" s="19"/>
      <c r="D57" s="7"/>
      <c r="E57" s="41" t="s">
        <v>70</v>
      </c>
      <c r="F57" s="42" t="s">
        <v>71</v>
      </c>
      <c r="G57" s="137">
        <v>10273.66</v>
      </c>
      <c r="H57" s="138"/>
      <c r="I57" s="138"/>
      <c r="J57" s="137">
        <v>7725.98</v>
      </c>
      <c r="K57" s="55">
        <f t="shared" si="12"/>
        <v>75.201826807583657</v>
      </c>
      <c r="L57" s="55">
        <v>0</v>
      </c>
    </row>
    <row r="58" spans="2:12" x14ac:dyDescent="0.3">
      <c r="B58" s="7"/>
      <c r="C58" s="19"/>
      <c r="D58" s="7"/>
      <c r="E58" s="41">
        <v>3222</v>
      </c>
      <c r="F58" s="42" t="s">
        <v>72</v>
      </c>
      <c r="G58" s="137">
        <v>37040.25</v>
      </c>
      <c r="H58" s="138"/>
      <c r="I58" s="138"/>
      <c r="J58" s="137">
        <v>37723.71</v>
      </c>
      <c r="K58" s="55">
        <f t="shared" si="12"/>
        <v>101.84518193046752</v>
      </c>
      <c r="L58" s="55">
        <v>0</v>
      </c>
    </row>
    <row r="59" spans="2:12" x14ac:dyDescent="0.3">
      <c r="B59" s="7"/>
      <c r="C59" s="19"/>
      <c r="D59" s="7"/>
      <c r="E59" s="41" t="s">
        <v>73</v>
      </c>
      <c r="F59" s="42" t="s">
        <v>74</v>
      </c>
      <c r="G59" s="137">
        <v>17810.14</v>
      </c>
      <c r="H59" s="138"/>
      <c r="I59" s="138"/>
      <c r="J59" s="137">
        <v>25891.79</v>
      </c>
      <c r="K59" s="55">
        <f t="shared" si="12"/>
        <v>145.37667867855055</v>
      </c>
      <c r="L59" s="55">
        <v>0</v>
      </c>
    </row>
    <row r="60" spans="2:12" ht="26.4" x14ac:dyDescent="0.3">
      <c r="B60" s="7"/>
      <c r="C60" s="19"/>
      <c r="D60" s="7"/>
      <c r="E60" s="41" t="s">
        <v>75</v>
      </c>
      <c r="F60" s="42" t="s">
        <v>76</v>
      </c>
      <c r="G60" s="137">
        <v>645.96</v>
      </c>
      <c r="H60" s="138"/>
      <c r="I60" s="138"/>
      <c r="J60" s="137">
        <v>78.2</v>
      </c>
      <c r="K60" s="55">
        <f t="shared" si="12"/>
        <v>12.106012756207814</v>
      </c>
      <c r="L60" s="55">
        <v>0</v>
      </c>
    </row>
    <row r="61" spans="2:12" x14ac:dyDescent="0.3">
      <c r="B61" s="7"/>
      <c r="C61" s="19"/>
      <c r="D61" s="7"/>
      <c r="E61" s="41">
        <v>3225</v>
      </c>
      <c r="F61" s="42" t="s">
        <v>77</v>
      </c>
      <c r="G61" s="137">
        <v>0</v>
      </c>
      <c r="H61" s="138"/>
      <c r="I61" s="138"/>
      <c r="J61" s="137">
        <v>654.4</v>
      </c>
      <c r="K61" s="55">
        <v>0</v>
      </c>
      <c r="L61" s="55">
        <v>0</v>
      </c>
    </row>
    <row r="62" spans="2:12" x14ac:dyDescent="0.3">
      <c r="B62" s="7"/>
      <c r="C62" s="19"/>
      <c r="D62" s="235">
        <v>323</v>
      </c>
      <c r="E62" s="48"/>
      <c r="F62" s="45" t="s">
        <v>78</v>
      </c>
      <c r="G62" s="146">
        <f t="shared" ref="G62" si="21">SUM(G63:G69)</f>
        <v>19519.439999999999</v>
      </c>
      <c r="H62" s="146"/>
      <c r="I62" s="146"/>
      <c r="J62" s="146">
        <f t="shared" ref="J62" si="22">SUM(J63:J69)</f>
        <v>17130.09</v>
      </c>
      <c r="K62" s="58">
        <f t="shared" si="12"/>
        <v>87.759126286409867</v>
      </c>
      <c r="L62" s="58">
        <v>0</v>
      </c>
    </row>
    <row r="63" spans="2:12" x14ac:dyDescent="0.3">
      <c r="B63" s="7"/>
      <c r="C63" s="19"/>
      <c r="D63" s="7"/>
      <c r="E63" s="41" t="s">
        <v>79</v>
      </c>
      <c r="F63" s="42" t="s">
        <v>80</v>
      </c>
      <c r="G63" s="137">
        <v>7502.82</v>
      </c>
      <c r="H63" s="138"/>
      <c r="I63" s="138"/>
      <c r="J63" s="137">
        <v>4240.28</v>
      </c>
      <c r="K63" s="55">
        <f t="shared" si="12"/>
        <v>56.515816719580101</v>
      </c>
      <c r="L63" s="55">
        <v>0</v>
      </c>
    </row>
    <row r="64" spans="2:12" x14ac:dyDescent="0.3">
      <c r="B64" s="7"/>
      <c r="C64" s="19"/>
      <c r="D64" s="7"/>
      <c r="E64" s="41" t="s">
        <v>81</v>
      </c>
      <c r="F64" s="42" t="s">
        <v>82</v>
      </c>
      <c r="G64" s="137">
        <v>2325.0500000000002</v>
      </c>
      <c r="H64" s="138"/>
      <c r="I64" s="138"/>
      <c r="J64" s="137">
        <v>454.19</v>
      </c>
      <c r="K64" s="55">
        <f t="shared" si="12"/>
        <v>19.534633663792174</v>
      </c>
      <c r="L64" s="55">
        <v>0</v>
      </c>
    </row>
    <row r="65" spans="2:12" x14ac:dyDescent="0.3">
      <c r="B65" s="7"/>
      <c r="C65" s="19"/>
      <c r="D65" s="7"/>
      <c r="E65" s="41" t="s">
        <v>83</v>
      </c>
      <c r="F65" s="42" t="s">
        <v>84</v>
      </c>
      <c r="G65" s="137">
        <v>3008.08</v>
      </c>
      <c r="H65" s="138"/>
      <c r="I65" s="138"/>
      <c r="J65" s="137">
        <v>3319</v>
      </c>
      <c r="K65" s="55">
        <f t="shared" si="12"/>
        <v>110.33616127230658</v>
      </c>
      <c r="L65" s="55">
        <v>0</v>
      </c>
    </row>
    <row r="66" spans="2:12" x14ac:dyDescent="0.3">
      <c r="B66" s="7"/>
      <c r="C66" s="19"/>
      <c r="D66" s="7"/>
      <c r="E66" s="41">
        <v>3236</v>
      </c>
      <c r="F66" s="42" t="s">
        <v>85</v>
      </c>
      <c r="G66" s="137">
        <v>1069.92</v>
      </c>
      <c r="H66" s="138"/>
      <c r="I66" s="138"/>
      <c r="J66" s="137">
        <v>1890.68</v>
      </c>
      <c r="K66" s="55">
        <f t="shared" si="12"/>
        <v>176.71227755346192</v>
      </c>
      <c r="L66" s="55">
        <v>0</v>
      </c>
    </row>
    <row r="67" spans="2:12" x14ac:dyDescent="0.3">
      <c r="B67" s="7"/>
      <c r="C67" s="19"/>
      <c r="D67" s="7"/>
      <c r="E67" s="41">
        <v>3237</v>
      </c>
      <c r="F67" s="42" t="s">
        <v>86</v>
      </c>
      <c r="G67" s="137">
        <v>624.01</v>
      </c>
      <c r="H67" s="138"/>
      <c r="I67" s="138"/>
      <c r="J67" s="137">
        <v>832</v>
      </c>
      <c r="K67" s="55">
        <f t="shared" si="12"/>
        <v>133.33119661543887</v>
      </c>
      <c r="L67" s="55">
        <v>0</v>
      </c>
    </row>
    <row r="68" spans="2:12" x14ac:dyDescent="0.3">
      <c r="B68" s="7"/>
      <c r="C68" s="19"/>
      <c r="D68" s="7"/>
      <c r="E68" s="41" t="s">
        <v>87</v>
      </c>
      <c r="F68" s="42" t="s">
        <v>88</v>
      </c>
      <c r="G68" s="137">
        <v>3537.11</v>
      </c>
      <c r="H68" s="138"/>
      <c r="I68" s="138"/>
      <c r="J68" s="137">
        <v>4552.9399999999996</v>
      </c>
      <c r="K68" s="55">
        <f t="shared" si="12"/>
        <v>128.71920861946614</v>
      </c>
      <c r="L68" s="55">
        <v>0</v>
      </c>
    </row>
    <row r="69" spans="2:12" x14ac:dyDescent="0.3">
      <c r="B69" s="7"/>
      <c r="C69" s="19"/>
      <c r="D69" s="7"/>
      <c r="E69" s="41" t="s">
        <v>89</v>
      </c>
      <c r="F69" s="42" t="s">
        <v>90</v>
      </c>
      <c r="G69" s="137">
        <v>1452.45</v>
      </c>
      <c r="H69" s="138"/>
      <c r="I69" s="138"/>
      <c r="J69" s="137">
        <v>1841</v>
      </c>
      <c r="K69" s="55">
        <f t="shared" si="12"/>
        <v>126.75135116527247</v>
      </c>
      <c r="L69" s="55">
        <v>0</v>
      </c>
    </row>
    <row r="70" spans="2:12" x14ac:dyDescent="0.3">
      <c r="B70" s="7"/>
      <c r="C70" s="19"/>
      <c r="D70" s="46">
        <v>329</v>
      </c>
      <c r="E70" s="48"/>
      <c r="F70" s="54" t="s">
        <v>91</v>
      </c>
      <c r="G70" s="146">
        <f>SUM(G71:G72)</f>
        <v>1402</v>
      </c>
      <c r="H70" s="146"/>
      <c r="I70" s="146"/>
      <c r="J70" s="146">
        <f>SUM(J71:J72)</f>
        <v>1330.95</v>
      </c>
      <c r="K70" s="58">
        <f t="shared" si="12"/>
        <v>94.932239657631953</v>
      </c>
      <c r="L70" s="58">
        <v>0</v>
      </c>
    </row>
    <row r="71" spans="2:12" x14ac:dyDescent="0.3">
      <c r="B71" s="7"/>
      <c r="C71" s="19"/>
      <c r="D71" s="7"/>
      <c r="E71" s="41">
        <v>3294</v>
      </c>
      <c r="F71" s="42" t="s">
        <v>92</v>
      </c>
      <c r="G71" s="137">
        <v>70</v>
      </c>
      <c r="H71" s="138"/>
      <c r="I71" s="138"/>
      <c r="J71" s="137">
        <v>70</v>
      </c>
      <c r="K71" s="55">
        <f t="shared" si="12"/>
        <v>100</v>
      </c>
      <c r="L71" s="55">
        <v>0</v>
      </c>
    </row>
    <row r="72" spans="2:12" x14ac:dyDescent="0.3">
      <c r="B72" s="7"/>
      <c r="C72" s="19"/>
      <c r="D72" s="7"/>
      <c r="E72" s="41">
        <v>3295</v>
      </c>
      <c r="F72" s="42" t="s">
        <v>93</v>
      </c>
      <c r="G72" s="137">
        <v>1332</v>
      </c>
      <c r="H72" s="138"/>
      <c r="I72" s="138"/>
      <c r="J72" s="137">
        <v>1260.95</v>
      </c>
      <c r="K72" s="55">
        <f t="shared" si="12"/>
        <v>94.665915915915917</v>
      </c>
      <c r="L72" s="55">
        <v>0</v>
      </c>
    </row>
    <row r="73" spans="2:12" x14ac:dyDescent="0.3">
      <c r="B73" s="7"/>
      <c r="C73" s="62">
        <v>34</v>
      </c>
      <c r="D73" s="62">
        <v>34</v>
      </c>
      <c r="E73" s="59"/>
      <c r="F73" s="63" t="s">
        <v>94</v>
      </c>
      <c r="G73" s="150">
        <f t="shared" ref="G73" si="23">SUM(G74)</f>
        <v>102.22</v>
      </c>
      <c r="H73" s="150">
        <v>200</v>
      </c>
      <c r="I73" s="150">
        <v>200</v>
      </c>
      <c r="J73" s="150">
        <v>82.16</v>
      </c>
      <c r="K73" s="65">
        <f t="shared" si="12"/>
        <v>80.375660340442181</v>
      </c>
      <c r="L73" s="65">
        <f t="shared" si="13"/>
        <v>41.08</v>
      </c>
    </row>
    <row r="74" spans="2:12" x14ac:dyDescent="0.3">
      <c r="B74" s="7"/>
      <c r="C74" s="19"/>
      <c r="D74" s="46">
        <v>341</v>
      </c>
      <c r="E74" s="46"/>
      <c r="F74" s="47" t="s">
        <v>95</v>
      </c>
      <c r="G74" s="146">
        <f>SUM(G75:G75)</f>
        <v>102.22</v>
      </c>
      <c r="H74" s="146"/>
      <c r="I74" s="146"/>
      <c r="J74" s="146">
        <v>82.16</v>
      </c>
      <c r="K74" s="58">
        <f t="shared" si="12"/>
        <v>80.375660340442181</v>
      </c>
      <c r="L74" s="58">
        <v>0</v>
      </c>
    </row>
    <row r="75" spans="2:12" x14ac:dyDescent="0.3">
      <c r="B75" s="7"/>
      <c r="C75" s="19"/>
      <c r="D75" s="7"/>
      <c r="E75" s="41" t="s">
        <v>96</v>
      </c>
      <c r="F75" s="42" t="s">
        <v>97</v>
      </c>
      <c r="G75" s="137">
        <v>102.22</v>
      </c>
      <c r="H75" s="138"/>
      <c r="I75" s="138"/>
      <c r="J75" s="137">
        <v>82.16</v>
      </c>
      <c r="K75" s="55">
        <f t="shared" si="12"/>
        <v>80.375660340442181</v>
      </c>
      <c r="L75" s="55">
        <v>0</v>
      </c>
    </row>
    <row r="76" spans="2:12" x14ac:dyDescent="0.3">
      <c r="B76" s="7"/>
      <c r="C76" s="62">
        <v>37</v>
      </c>
      <c r="D76" s="62">
        <v>37</v>
      </c>
      <c r="E76" s="59"/>
      <c r="F76" s="63" t="s">
        <v>98</v>
      </c>
      <c r="G76" s="150">
        <f t="shared" ref="G76" si="24">SUM(G77)</f>
        <v>0</v>
      </c>
      <c r="H76" s="150">
        <v>13000</v>
      </c>
      <c r="I76" s="150">
        <v>13000</v>
      </c>
      <c r="J76" s="150">
        <v>2096.0100000000002</v>
      </c>
      <c r="K76" s="65">
        <v>0</v>
      </c>
      <c r="L76" s="65">
        <f t="shared" si="13"/>
        <v>16.123153846153848</v>
      </c>
    </row>
    <row r="77" spans="2:12" ht="27.6" x14ac:dyDescent="0.3">
      <c r="B77" s="7"/>
      <c r="C77" s="19"/>
      <c r="D77" s="46">
        <v>372</v>
      </c>
      <c r="E77" s="48"/>
      <c r="F77" s="49" t="s">
        <v>99</v>
      </c>
      <c r="G77" s="146">
        <f>SUM(G78:G78)</f>
        <v>0</v>
      </c>
      <c r="H77" s="146"/>
      <c r="I77" s="146"/>
      <c r="J77" s="146">
        <v>2096.0100000000002</v>
      </c>
      <c r="K77" s="58">
        <v>0</v>
      </c>
      <c r="L77" s="58">
        <v>0</v>
      </c>
    </row>
    <row r="78" spans="2:12" x14ac:dyDescent="0.3">
      <c r="B78" s="7"/>
      <c r="C78" s="19"/>
      <c r="D78" s="7"/>
      <c r="E78" s="41">
        <v>3722</v>
      </c>
      <c r="F78" s="42" t="s">
        <v>100</v>
      </c>
      <c r="G78" s="137">
        <v>0</v>
      </c>
      <c r="H78" s="138"/>
      <c r="I78" s="138"/>
      <c r="J78" s="137">
        <v>2096.0100000000002</v>
      </c>
      <c r="K78" s="55">
        <v>0</v>
      </c>
      <c r="L78" s="55">
        <v>0</v>
      </c>
    </row>
    <row r="79" spans="2:12" x14ac:dyDescent="0.3">
      <c r="B79" s="7"/>
      <c r="C79" s="62">
        <v>38</v>
      </c>
      <c r="D79" s="59">
        <v>38</v>
      </c>
      <c r="E79" s="67"/>
      <c r="F79" s="68" t="s">
        <v>110</v>
      </c>
      <c r="G79" s="150">
        <f t="shared" ref="G79" si="25">SUM(G80)</f>
        <v>0</v>
      </c>
      <c r="H79" s="150">
        <v>420</v>
      </c>
      <c r="I79" s="150">
        <v>420</v>
      </c>
      <c r="J79" s="150">
        <f t="shared" ref="J79" si="26">SUM(J80)</f>
        <v>410.65</v>
      </c>
      <c r="K79" s="65">
        <v>0</v>
      </c>
      <c r="L79" s="65">
        <f t="shared" si="13"/>
        <v>97.773809523809518</v>
      </c>
    </row>
    <row r="80" spans="2:12" x14ac:dyDescent="0.3">
      <c r="B80" s="7"/>
      <c r="C80" s="19"/>
      <c r="D80" s="46">
        <v>381</v>
      </c>
      <c r="E80" s="50"/>
      <c r="F80" s="51" t="s">
        <v>102</v>
      </c>
      <c r="G80" s="146">
        <f>SUM(G81)</f>
        <v>0</v>
      </c>
      <c r="H80" s="146"/>
      <c r="I80" s="146"/>
      <c r="J80" s="146">
        <f>SUM(J81)</f>
        <v>410.65</v>
      </c>
      <c r="K80" s="204">
        <v>0</v>
      </c>
      <c r="L80" s="204">
        <v>0</v>
      </c>
    </row>
    <row r="81" spans="2:12" x14ac:dyDescent="0.3">
      <c r="B81" s="7"/>
      <c r="C81" s="19"/>
      <c r="D81" s="7"/>
      <c r="E81" s="7">
        <v>3812</v>
      </c>
      <c r="F81" s="44" t="s">
        <v>185</v>
      </c>
      <c r="G81" s="137">
        <v>0</v>
      </c>
      <c r="H81" s="138"/>
      <c r="I81" s="138"/>
      <c r="J81" s="137">
        <v>410.65</v>
      </c>
      <c r="K81" s="55">
        <v>0</v>
      </c>
      <c r="L81" s="55">
        <v>0</v>
      </c>
    </row>
    <row r="82" spans="2:12" x14ac:dyDescent="0.3">
      <c r="B82" s="70">
        <v>4</v>
      </c>
      <c r="C82" s="71"/>
      <c r="D82" s="71">
        <v>4</v>
      </c>
      <c r="E82" s="71"/>
      <c r="F82" s="72" t="s">
        <v>5</v>
      </c>
      <c r="G82" s="149">
        <v>503.47</v>
      </c>
      <c r="H82" s="149">
        <f t="shared" ref="G82:J82" si="27">SUM(H83)</f>
        <v>4250</v>
      </c>
      <c r="I82" s="149">
        <f t="shared" si="27"/>
        <v>4250</v>
      </c>
      <c r="J82" s="149">
        <f t="shared" si="27"/>
        <v>1970.98</v>
      </c>
      <c r="K82" s="73">
        <f t="shared" si="12"/>
        <v>391.47913480445709</v>
      </c>
      <c r="L82" s="73">
        <f t="shared" si="13"/>
        <v>46.375999999999998</v>
      </c>
    </row>
    <row r="83" spans="2:12" x14ac:dyDescent="0.3">
      <c r="B83" s="11"/>
      <c r="C83" s="61">
        <v>42</v>
      </c>
      <c r="D83" s="61">
        <v>42</v>
      </c>
      <c r="E83" s="61"/>
      <c r="F83" s="69" t="s">
        <v>103</v>
      </c>
      <c r="G83" s="150">
        <f>SUM(G84,G86)</f>
        <v>503.47</v>
      </c>
      <c r="H83" s="150">
        <v>4250</v>
      </c>
      <c r="I83" s="150">
        <v>4250</v>
      </c>
      <c r="J83" s="150">
        <f>SUM(J84,J86)</f>
        <v>1970.98</v>
      </c>
      <c r="K83" s="65">
        <f t="shared" si="12"/>
        <v>391.47913480445709</v>
      </c>
      <c r="L83" s="65">
        <f t="shared" si="13"/>
        <v>46.375999999999998</v>
      </c>
    </row>
    <row r="84" spans="2:12" x14ac:dyDescent="0.3">
      <c r="B84" s="11"/>
      <c r="C84" s="11"/>
      <c r="D84" s="46">
        <v>422</v>
      </c>
      <c r="E84" s="46"/>
      <c r="F84" s="52" t="s">
        <v>104</v>
      </c>
      <c r="G84" s="146">
        <f>SUM(G85:G85)</f>
        <v>0</v>
      </c>
      <c r="H84" s="146"/>
      <c r="I84" s="146"/>
      <c r="J84" s="146">
        <f>SUM(J85:J85)</f>
        <v>828.75</v>
      </c>
      <c r="K84" s="58">
        <v>0</v>
      </c>
      <c r="L84" s="58">
        <v>0</v>
      </c>
    </row>
    <row r="85" spans="2:12" x14ac:dyDescent="0.3">
      <c r="B85" s="11"/>
      <c r="C85" s="11"/>
      <c r="D85" s="7"/>
      <c r="E85" s="41" t="s">
        <v>105</v>
      </c>
      <c r="F85" s="42" t="s">
        <v>106</v>
      </c>
      <c r="G85" s="137">
        <v>0</v>
      </c>
      <c r="H85" s="145"/>
      <c r="I85" s="145"/>
      <c r="J85" s="137">
        <v>828.75</v>
      </c>
      <c r="K85" s="55">
        <v>0</v>
      </c>
      <c r="L85" s="55">
        <v>0</v>
      </c>
    </row>
    <row r="86" spans="2:12" x14ac:dyDescent="0.3">
      <c r="B86" s="11"/>
      <c r="C86" s="11"/>
      <c r="D86" s="46">
        <v>424</v>
      </c>
      <c r="E86" s="46"/>
      <c r="F86" s="53" t="s">
        <v>107</v>
      </c>
      <c r="G86" s="146">
        <f t="shared" ref="G86" si="28">SUM(G87)</f>
        <v>503.47</v>
      </c>
      <c r="H86" s="146"/>
      <c r="I86" s="146"/>
      <c r="J86" s="146">
        <v>1142.23</v>
      </c>
      <c r="K86" s="58">
        <f t="shared" si="12"/>
        <v>226.87151170874134</v>
      </c>
      <c r="L86" s="58">
        <v>0</v>
      </c>
    </row>
    <row r="87" spans="2:12" x14ac:dyDescent="0.3">
      <c r="B87" s="11"/>
      <c r="C87" s="11"/>
      <c r="D87" s="7"/>
      <c r="E87" s="41">
        <v>4241</v>
      </c>
      <c r="F87" s="42" t="s">
        <v>108</v>
      </c>
      <c r="G87" s="137">
        <v>503.47</v>
      </c>
      <c r="H87" s="145"/>
      <c r="I87" s="145"/>
      <c r="J87" s="137">
        <v>1142.23</v>
      </c>
      <c r="K87" s="55">
        <f t="shared" si="12"/>
        <v>226.87151170874134</v>
      </c>
      <c r="L87" s="55">
        <v>0</v>
      </c>
    </row>
    <row r="89" spans="2:12" ht="20.399999999999999" x14ac:dyDescent="0.35">
      <c r="I89" s="174"/>
      <c r="J89" s="175" t="s">
        <v>183</v>
      </c>
      <c r="K89" s="174"/>
    </row>
    <row r="90" spans="2:12" ht="20.399999999999999" x14ac:dyDescent="0.35">
      <c r="I90" s="174"/>
      <c r="J90" s="175" t="s">
        <v>187</v>
      </c>
      <c r="K90" s="174"/>
    </row>
    <row r="91" spans="2:12" x14ac:dyDescent="0.3">
      <c r="I91" s="174"/>
      <c r="J91" s="174"/>
      <c r="K91" s="174"/>
    </row>
  </sheetData>
  <mergeCells count="7">
    <mergeCell ref="B4:L4"/>
    <mergeCell ref="B2:L2"/>
    <mergeCell ref="B37:F37"/>
    <mergeCell ref="B38:F38"/>
    <mergeCell ref="B8:F8"/>
    <mergeCell ref="B9:F9"/>
    <mergeCell ref="B6:L6"/>
  </mergeCells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43"/>
  <sheetViews>
    <sheetView topLeftCell="B19" workbookViewId="0">
      <selection activeCell="J14" sqref="J14"/>
    </sheetView>
  </sheetViews>
  <sheetFormatPr defaultRowHeight="14.4" x14ac:dyDescent="0.3"/>
  <cols>
    <col min="2" max="2" width="37.6640625" customWidth="1"/>
    <col min="3" max="6" width="25.33203125" style="93" customWidth="1"/>
    <col min="7" max="8" width="15.6640625" style="93" customWidth="1"/>
  </cols>
  <sheetData>
    <row r="1" spans="2:8" ht="17.399999999999999" x14ac:dyDescent="0.3">
      <c r="B1" s="15"/>
      <c r="C1" s="92"/>
      <c r="D1" s="92"/>
      <c r="E1" s="92"/>
      <c r="F1" s="94"/>
      <c r="G1" s="94"/>
      <c r="H1" s="94"/>
    </row>
    <row r="2" spans="2:8" ht="15.75" customHeight="1" x14ac:dyDescent="0.3">
      <c r="B2" s="255" t="s">
        <v>34</v>
      </c>
      <c r="C2" s="255"/>
      <c r="D2" s="255"/>
      <c r="E2" s="255"/>
      <c r="F2" s="255"/>
      <c r="G2" s="255"/>
      <c r="H2" s="255"/>
    </row>
    <row r="3" spans="2:8" ht="17.399999999999999" x14ac:dyDescent="0.3">
      <c r="B3" s="15"/>
      <c r="C3" s="92"/>
      <c r="D3" s="92"/>
      <c r="E3" s="92"/>
      <c r="F3" s="94"/>
      <c r="G3" s="94"/>
      <c r="H3" s="94"/>
    </row>
    <row r="4" spans="2:8" ht="31.5" customHeight="1" x14ac:dyDescent="0.3">
      <c r="B4" s="34" t="s">
        <v>6</v>
      </c>
      <c r="C4" s="34" t="s">
        <v>196</v>
      </c>
      <c r="D4" s="34" t="s">
        <v>193</v>
      </c>
      <c r="E4" s="34" t="s">
        <v>194</v>
      </c>
      <c r="F4" s="34" t="s">
        <v>195</v>
      </c>
      <c r="G4" s="34" t="s">
        <v>16</v>
      </c>
      <c r="H4" s="34" t="s">
        <v>45</v>
      </c>
    </row>
    <row r="5" spans="2:8" s="21" customFormat="1" ht="10.199999999999999" x14ac:dyDescent="0.2">
      <c r="B5" s="35">
        <v>1</v>
      </c>
      <c r="C5" s="101">
        <v>2</v>
      </c>
      <c r="D5" s="101">
        <v>3</v>
      </c>
      <c r="E5" s="101">
        <v>4</v>
      </c>
      <c r="F5" s="101">
        <v>5</v>
      </c>
      <c r="G5" s="101" t="s">
        <v>18</v>
      </c>
      <c r="H5" s="101" t="s">
        <v>19</v>
      </c>
    </row>
    <row r="6" spans="2:8" x14ac:dyDescent="0.3">
      <c r="B6" s="104" t="s">
        <v>33</v>
      </c>
      <c r="C6" s="155">
        <f>SUM(C7,C10,C12,C16)</f>
        <v>570813.31000000006</v>
      </c>
      <c r="D6" s="155">
        <f>SUM(D7,D10,D12,D16)</f>
        <v>1318590</v>
      </c>
      <c r="E6" s="155">
        <f>SUM(E7,E10,E12,E16)</f>
        <v>1318590</v>
      </c>
      <c r="F6" s="155">
        <f>SUM(F7,F10,F12,F16)</f>
        <v>686081.25</v>
      </c>
      <c r="G6" s="105">
        <f t="shared" ref="G6" si="0">F6/C6*100</f>
        <v>120.19363213517218</v>
      </c>
      <c r="H6" s="105">
        <f t="shared" ref="H6" si="1">F6/E6*100</f>
        <v>52.031431301617637</v>
      </c>
    </row>
    <row r="7" spans="2:8" x14ac:dyDescent="0.3">
      <c r="B7" s="106" t="s">
        <v>31</v>
      </c>
      <c r="C7" s="144">
        <v>20329.61</v>
      </c>
      <c r="D7" s="143">
        <v>44215.39</v>
      </c>
      <c r="E7" s="143">
        <v>44215.39</v>
      </c>
      <c r="F7" s="144">
        <v>25755.79</v>
      </c>
      <c r="G7" s="58">
        <f t="shared" ref="G7:G18" si="2">F7/C7*100</f>
        <v>126.69101866686081</v>
      </c>
      <c r="H7" s="58">
        <f t="shared" ref="H7:H22" si="3">F7/E7*100</f>
        <v>58.25073577322285</v>
      </c>
    </row>
    <row r="8" spans="2:8" x14ac:dyDescent="0.3">
      <c r="B8" s="26" t="s">
        <v>30</v>
      </c>
      <c r="C8" s="137">
        <v>20329.61</v>
      </c>
      <c r="D8" s="145">
        <v>44215.39</v>
      </c>
      <c r="E8" s="145">
        <v>44215.39</v>
      </c>
      <c r="F8" s="137">
        <v>25755.79</v>
      </c>
      <c r="G8" s="55">
        <f t="shared" si="2"/>
        <v>126.69101866686081</v>
      </c>
      <c r="H8" s="55">
        <f t="shared" si="3"/>
        <v>58.25073577322285</v>
      </c>
    </row>
    <row r="9" spans="2:8" x14ac:dyDescent="0.3">
      <c r="B9" s="26" t="s">
        <v>202</v>
      </c>
      <c r="C9" s="137"/>
      <c r="D9" s="145">
        <v>0</v>
      </c>
      <c r="E9" s="145">
        <v>0</v>
      </c>
      <c r="F9" s="137"/>
      <c r="G9" s="55"/>
      <c r="H9" s="55"/>
    </row>
    <row r="10" spans="2:8" x14ac:dyDescent="0.3">
      <c r="B10" s="106" t="s">
        <v>26</v>
      </c>
      <c r="C10" s="143">
        <f t="shared" ref="C10" si="4">SUM(C11)</f>
        <v>2.63</v>
      </c>
      <c r="D10" s="143">
        <f>SUM(D11)</f>
        <v>6</v>
      </c>
      <c r="E10" s="143">
        <f>SUM(E11)</f>
        <v>6</v>
      </c>
      <c r="F10" s="143">
        <v>0.5</v>
      </c>
      <c r="G10" s="58">
        <f t="shared" si="2"/>
        <v>19.011406844106464</v>
      </c>
      <c r="H10" s="58">
        <f t="shared" si="3"/>
        <v>8.3333333333333321</v>
      </c>
    </row>
    <row r="11" spans="2:8" x14ac:dyDescent="0.3">
      <c r="B11" s="24" t="s">
        <v>126</v>
      </c>
      <c r="C11" s="137">
        <v>2.63</v>
      </c>
      <c r="D11" s="145">
        <v>6</v>
      </c>
      <c r="E11" s="145">
        <v>6</v>
      </c>
      <c r="F11" s="137">
        <v>0.5</v>
      </c>
      <c r="G11" s="55">
        <f t="shared" si="2"/>
        <v>19.011406844106464</v>
      </c>
      <c r="H11" s="55">
        <f t="shared" si="3"/>
        <v>8.3333333333333321</v>
      </c>
    </row>
    <row r="12" spans="2:8" x14ac:dyDescent="0.3">
      <c r="B12" s="106" t="s">
        <v>127</v>
      </c>
      <c r="C12" s="142">
        <f t="shared" ref="C12" si="5">SUM(C13:C14)</f>
        <v>54636.57</v>
      </c>
      <c r="D12" s="142">
        <f>SUM(D13:D15)</f>
        <v>111000</v>
      </c>
      <c r="E12" s="142">
        <f>SUM(E13:E15)</f>
        <v>111000</v>
      </c>
      <c r="F12" s="142">
        <f>SUM(F13:F15)</f>
        <v>74617.959999999992</v>
      </c>
      <c r="G12" s="58">
        <f t="shared" si="2"/>
        <v>136.57145754208216</v>
      </c>
      <c r="H12" s="58">
        <f t="shared" si="3"/>
        <v>67.223387387387376</v>
      </c>
    </row>
    <row r="13" spans="2:8" x14ac:dyDescent="0.3">
      <c r="B13" s="220" t="s">
        <v>128</v>
      </c>
      <c r="C13" s="137">
        <v>18538.75</v>
      </c>
      <c r="D13" s="145">
        <v>61000</v>
      </c>
      <c r="E13" s="145">
        <v>61000</v>
      </c>
      <c r="F13" s="137">
        <v>30858.57</v>
      </c>
      <c r="G13" s="55">
        <f t="shared" si="2"/>
        <v>166.45442653900614</v>
      </c>
      <c r="H13" s="55">
        <f t="shared" si="3"/>
        <v>50.587819672131154</v>
      </c>
    </row>
    <row r="14" spans="2:8" x14ac:dyDescent="0.3">
      <c r="B14" s="24" t="s">
        <v>129</v>
      </c>
      <c r="C14" s="137">
        <v>36097.82</v>
      </c>
      <c r="D14" s="145">
        <v>50000</v>
      </c>
      <c r="E14" s="145">
        <v>50000</v>
      </c>
      <c r="F14" s="137">
        <v>43759.39</v>
      </c>
      <c r="G14" s="55">
        <f t="shared" si="2"/>
        <v>121.22446729470089</v>
      </c>
      <c r="H14" s="55">
        <f t="shared" si="3"/>
        <v>87.518779999999992</v>
      </c>
    </row>
    <row r="15" spans="2:8" ht="26.4" x14ac:dyDescent="0.3">
      <c r="B15" s="24" t="s">
        <v>190</v>
      </c>
      <c r="C15" s="137">
        <v>0</v>
      </c>
      <c r="D15" s="145"/>
      <c r="E15" s="145"/>
      <c r="F15" s="137"/>
      <c r="G15" s="55">
        <v>0</v>
      </c>
      <c r="H15" s="55">
        <v>0</v>
      </c>
    </row>
    <row r="16" spans="2:8" x14ac:dyDescent="0.3">
      <c r="B16" s="106" t="s">
        <v>131</v>
      </c>
      <c r="C16" s="142">
        <f>SUM(C17:C22)</f>
        <v>495844.5</v>
      </c>
      <c r="D16" s="142">
        <f t="shared" ref="D16:E16" si="6">SUM(D17:D22)</f>
        <v>1163368.6100000001</v>
      </c>
      <c r="E16" s="142">
        <f t="shared" si="6"/>
        <v>1163368.6100000001</v>
      </c>
      <c r="F16" s="142">
        <f>SUM(F17:F22)</f>
        <v>585707</v>
      </c>
      <c r="G16" s="58">
        <f t="shared" si="2"/>
        <v>118.12312126079848</v>
      </c>
      <c r="H16" s="58">
        <f t="shared" si="3"/>
        <v>50.345779915791255</v>
      </c>
    </row>
    <row r="17" spans="2:8" x14ac:dyDescent="0.3">
      <c r="B17" s="220" t="s">
        <v>205</v>
      </c>
      <c r="C17" s="137">
        <v>4815.93</v>
      </c>
      <c r="D17" s="138">
        <v>2884.61</v>
      </c>
      <c r="E17" s="138">
        <v>2884.61</v>
      </c>
      <c r="F17" s="137">
        <v>806.48</v>
      </c>
      <c r="G17" s="55">
        <f t="shared" si="2"/>
        <v>16.746090578559073</v>
      </c>
      <c r="H17" s="55">
        <f t="shared" si="3"/>
        <v>27.958025521647638</v>
      </c>
    </row>
    <row r="18" spans="2:8" ht="26.4" x14ac:dyDescent="0.3">
      <c r="B18" s="24" t="s">
        <v>204</v>
      </c>
      <c r="C18" s="137">
        <v>468816.96</v>
      </c>
      <c r="D18" s="138">
        <v>1103344</v>
      </c>
      <c r="E18" s="138">
        <v>1103344</v>
      </c>
      <c r="F18" s="137">
        <v>552338.93000000005</v>
      </c>
      <c r="G18" s="55">
        <f t="shared" si="2"/>
        <v>117.81547536164221</v>
      </c>
      <c r="H18" s="55">
        <f t="shared" si="3"/>
        <v>50.06044624342001</v>
      </c>
    </row>
    <row r="19" spans="2:8" x14ac:dyDescent="0.3">
      <c r="B19" s="24" t="s">
        <v>206</v>
      </c>
      <c r="C19" s="137">
        <v>20673</v>
      </c>
      <c r="D19" s="138">
        <v>47800</v>
      </c>
      <c r="E19" s="138">
        <v>47800</v>
      </c>
      <c r="F19" s="137">
        <v>28770</v>
      </c>
      <c r="G19" s="55"/>
      <c r="H19" s="55"/>
    </row>
    <row r="20" spans="2:8" ht="26.4" x14ac:dyDescent="0.3">
      <c r="B20" s="24" t="s">
        <v>207</v>
      </c>
      <c r="C20" s="137">
        <v>0</v>
      </c>
      <c r="D20" s="138">
        <v>9340</v>
      </c>
      <c r="E20" s="138">
        <v>9340</v>
      </c>
      <c r="F20" s="137">
        <v>3791.59</v>
      </c>
      <c r="G20" s="55"/>
      <c r="H20" s="55"/>
    </row>
    <row r="21" spans="2:8" ht="26.4" x14ac:dyDescent="0.3">
      <c r="B21" s="24" t="s">
        <v>186</v>
      </c>
      <c r="C21" s="137">
        <v>1538.61</v>
      </c>
      <c r="D21" s="138">
        <v>0</v>
      </c>
      <c r="E21" s="138">
        <v>0</v>
      </c>
      <c r="F21" s="137">
        <v>0</v>
      </c>
      <c r="G21" s="55">
        <v>0</v>
      </c>
      <c r="H21" s="55">
        <v>0</v>
      </c>
    </row>
    <row r="22" spans="2:8" ht="27" thickBot="1" x14ac:dyDescent="0.35">
      <c r="B22" s="24" t="s">
        <v>189</v>
      </c>
      <c r="C22" s="137">
        <v>0</v>
      </c>
      <c r="D22" s="138"/>
      <c r="E22" s="138"/>
      <c r="F22" s="137"/>
      <c r="G22" s="55"/>
      <c r="H22" s="55">
        <v>0</v>
      </c>
    </row>
    <row r="23" spans="2:8" ht="31.5" customHeight="1" thickBot="1" x14ac:dyDescent="0.35">
      <c r="B23" s="184" t="s">
        <v>184</v>
      </c>
      <c r="C23" s="186">
        <f>SUM(C6)</f>
        <v>570813.31000000006</v>
      </c>
      <c r="D23" s="186">
        <f>SUM(D6)</f>
        <v>1318590</v>
      </c>
      <c r="E23" s="186">
        <f>SUM(E6)</f>
        <v>1318590</v>
      </c>
      <c r="F23" s="186">
        <f>SUM(F6)</f>
        <v>686081.25</v>
      </c>
      <c r="G23" s="186">
        <f>SUM(G6)</f>
        <v>120.19363213517218</v>
      </c>
      <c r="H23" s="185">
        <f t="shared" ref="H23" si="7">F23/E23*100</f>
        <v>52.031431301617637</v>
      </c>
    </row>
    <row r="24" spans="2:8" s="183" customFormat="1" x14ac:dyDescent="0.3">
      <c r="B24" s="180"/>
      <c r="C24" s="182"/>
      <c r="D24" s="181"/>
      <c r="E24" s="181"/>
      <c r="F24" s="182"/>
      <c r="G24" s="164"/>
      <c r="H24" s="164"/>
    </row>
    <row r="25" spans="2:8" ht="15.75" customHeight="1" x14ac:dyDescent="0.3">
      <c r="B25" s="104" t="s">
        <v>32</v>
      </c>
      <c r="C25" s="140">
        <f>SUM(C26,C29,C31,C35)</f>
        <v>646965.75999999989</v>
      </c>
      <c r="D25" s="140">
        <f t="shared" ref="D25:F25" si="8">SUM(D26,D29,D31,D35)</f>
        <v>1318590</v>
      </c>
      <c r="E25" s="140">
        <f t="shared" si="8"/>
        <v>1318590</v>
      </c>
      <c r="F25" s="140">
        <f t="shared" si="8"/>
        <v>688443.56</v>
      </c>
      <c r="G25" s="105">
        <f t="shared" ref="G25" si="9">F25/C25*100</f>
        <v>106.41112753787776</v>
      </c>
      <c r="H25" s="105">
        <f t="shared" ref="H25" si="10">F25/E25*100</f>
        <v>52.210585549715994</v>
      </c>
    </row>
    <row r="26" spans="2:8" ht="15.75" customHeight="1" x14ac:dyDescent="0.3">
      <c r="B26" s="106" t="s">
        <v>31</v>
      </c>
      <c r="C26" s="144">
        <v>24038.74</v>
      </c>
      <c r="D26" s="142">
        <v>44215.39</v>
      </c>
      <c r="E26" s="142">
        <v>44215.39</v>
      </c>
      <c r="F26" s="144">
        <v>23029.75</v>
      </c>
      <c r="G26" s="58">
        <f t="shared" ref="G26:G40" si="11">F26/C26*100</f>
        <v>95.802650222099814</v>
      </c>
      <c r="H26" s="58">
        <f t="shared" ref="H26:H39" si="12">F26/E26*100</f>
        <v>52.085371179582495</v>
      </c>
    </row>
    <row r="27" spans="2:8" x14ac:dyDescent="0.3">
      <c r="B27" s="26" t="s">
        <v>30</v>
      </c>
      <c r="C27" s="137">
        <v>24038.74</v>
      </c>
      <c r="D27" s="145">
        <v>44215.39</v>
      </c>
      <c r="E27" s="145">
        <v>44215.39</v>
      </c>
      <c r="F27" s="137">
        <v>23029.75</v>
      </c>
      <c r="G27" s="55">
        <f t="shared" si="11"/>
        <v>95.802650222099814</v>
      </c>
      <c r="H27" s="55">
        <f t="shared" si="12"/>
        <v>52.085371179582495</v>
      </c>
    </row>
    <row r="28" spans="2:8" x14ac:dyDescent="0.3">
      <c r="B28" s="26" t="s">
        <v>202</v>
      </c>
      <c r="C28" s="137">
        <v>0</v>
      </c>
      <c r="D28" s="145">
        <v>0</v>
      </c>
      <c r="E28" s="145">
        <v>0</v>
      </c>
      <c r="F28" s="137">
        <v>0</v>
      </c>
      <c r="G28" s="55">
        <v>0</v>
      </c>
      <c r="H28" s="55">
        <v>0</v>
      </c>
    </row>
    <row r="29" spans="2:8" x14ac:dyDescent="0.3">
      <c r="B29" s="106" t="s">
        <v>26</v>
      </c>
      <c r="C29" s="144">
        <v>0</v>
      </c>
      <c r="D29" s="142">
        <v>6</v>
      </c>
      <c r="E29" s="142">
        <v>6</v>
      </c>
      <c r="F29" s="142">
        <v>0.5</v>
      </c>
      <c r="G29" s="58" t="e">
        <f t="shared" si="11"/>
        <v>#DIV/0!</v>
      </c>
      <c r="H29" s="58">
        <f t="shared" si="12"/>
        <v>8.3333333333333321</v>
      </c>
    </row>
    <row r="30" spans="2:8" x14ac:dyDescent="0.3">
      <c r="B30" s="24" t="s">
        <v>126</v>
      </c>
      <c r="C30" s="137">
        <v>0</v>
      </c>
      <c r="D30" s="145">
        <v>6</v>
      </c>
      <c r="E30" s="145">
        <v>6</v>
      </c>
      <c r="F30" s="137">
        <v>0.5</v>
      </c>
      <c r="G30" s="55" t="e">
        <f t="shared" si="11"/>
        <v>#DIV/0!</v>
      </c>
      <c r="H30" s="55">
        <f t="shared" si="12"/>
        <v>8.3333333333333321</v>
      </c>
    </row>
    <row r="31" spans="2:8" x14ac:dyDescent="0.3">
      <c r="B31" s="106" t="s">
        <v>127</v>
      </c>
      <c r="C31" s="142">
        <f t="shared" ref="C31" si="13">SUM(C32:C34)</f>
        <v>51454.86</v>
      </c>
      <c r="D31" s="142">
        <f>SUM(D32:D34)</f>
        <v>111000</v>
      </c>
      <c r="E31" s="142">
        <f>SUM(E32:E34)</f>
        <v>111000</v>
      </c>
      <c r="F31" s="142">
        <f t="shared" ref="F31" si="14">SUM(F32:F34)</f>
        <v>71586.89</v>
      </c>
      <c r="G31" s="58">
        <f t="shared" si="11"/>
        <v>139.12561417910766</v>
      </c>
      <c r="H31" s="58">
        <f t="shared" si="12"/>
        <v>64.492693693693695</v>
      </c>
    </row>
    <row r="32" spans="2:8" x14ac:dyDescent="0.3">
      <c r="B32" s="11" t="s">
        <v>128</v>
      </c>
      <c r="C32" s="137">
        <v>12318.85</v>
      </c>
      <c r="D32" s="145">
        <v>61000</v>
      </c>
      <c r="E32" s="145">
        <v>61000</v>
      </c>
      <c r="F32" s="137">
        <v>25847.06</v>
      </c>
      <c r="G32" s="55">
        <f t="shared" si="11"/>
        <v>209.81715013982637</v>
      </c>
      <c r="H32" s="55">
        <f t="shared" si="12"/>
        <v>42.372229508196725</v>
      </c>
    </row>
    <row r="33" spans="2:8" x14ac:dyDescent="0.3">
      <c r="B33" s="24" t="s">
        <v>129</v>
      </c>
      <c r="C33" s="137">
        <v>38208.76</v>
      </c>
      <c r="D33" s="145">
        <v>50000</v>
      </c>
      <c r="E33" s="145">
        <v>50000</v>
      </c>
      <c r="F33" s="137">
        <v>45739.83</v>
      </c>
      <c r="G33" s="55">
        <f t="shared" si="11"/>
        <v>119.71032297305644</v>
      </c>
      <c r="H33" s="55">
        <f t="shared" si="12"/>
        <v>91.47966000000001</v>
      </c>
    </row>
    <row r="34" spans="2:8" ht="26.4" x14ac:dyDescent="0.3">
      <c r="B34" s="11" t="s">
        <v>130</v>
      </c>
      <c r="C34" s="137">
        <v>927.25</v>
      </c>
      <c r="D34" s="145">
        <v>0</v>
      </c>
      <c r="E34" s="145">
        <v>0</v>
      </c>
      <c r="F34" s="137">
        <v>0</v>
      </c>
      <c r="G34" s="55">
        <v>0</v>
      </c>
      <c r="H34" s="55">
        <v>0</v>
      </c>
    </row>
    <row r="35" spans="2:8" x14ac:dyDescent="0.3">
      <c r="B35" s="106" t="s">
        <v>131</v>
      </c>
      <c r="C35" s="142">
        <f t="shared" ref="C35" si="15">SUM(C36:C40)</f>
        <v>571472.15999999992</v>
      </c>
      <c r="D35" s="142">
        <f t="shared" ref="D35" si="16">SUM(D36:D40)</f>
        <v>1163368.6100000001</v>
      </c>
      <c r="E35" s="142">
        <f t="shared" ref="E35:F35" si="17">SUM(E36:E40)</f>
        <v>1163368.6100000001</v>
      </c>
      <c r="F35" s="142">
        <f t="shared" si="17"/>
        <v>593826.42000000004</v>
      </c>
      <c r="G35" s="58">
        <f t="shared" si="11"/>
        <v>103.91169711574403</v>
      </c>
      <c r="H35" s="58">
        <f t="shared" si="12"/>
        <v>51.043703164726097</v>
      </c>
    </row>
    <row r="36" spans="2:8" x14ac:dyDescent="0.3">
      <c r="B36" s="220" t="s">
        <v>205</v>
      </c>
      <c r="C36" s="137">
        <v>5594.71</v>
      </c>
      <c r="D36" s="138">
        <v>2884.61</v>
      </c>
      <c r="E36" s="138">
        <v>2884.61</v>
      </c>
      <c r="F36" s="137">
        <v>0</v>
      </c>
      <c r="G36" s="55">
        <f t="shared" si="11"/>
        <v>0</v>
      </c>
      <c r="H36" s="55">
        <f t="shared" si="12"/>
        <v>0</v>
      </c>
    </row>
    <row r="37" spans="2:8" ht="26.4" x14ac:dyDescent="0.3">
      <c r="B37" s="24" t="s">
        <v>203</v>
      </c>
      <c r="C37" s="137">
        <v>536283.94999999995</v>
      </c>
      <c r="D37" s="138">
        <v>1103344</v>
      </c>
      <c r="E37" s="138">
        <v>1103344</v>
      </c>
      <c r="F37" s="137">
        <v>560532.34</v>
      </c>
      <c r="G37" s="55">
        <f t="shared" si="11"/>
        <v>104.52155802910008</v>
      </c>
      <c r="H37" s="55">
        <f t="shared" si="12"/>
        <v>50.803044200176913</v>
      </c>
    </row>
    <row r="38" spans="2:8" x14ac:dyDescent="0.3">
      <c r="B38" s="24" t="s">
        <v>206</v>
      </c>
      <c r="C38" s="137">
        <v>22123.29</v>
      </c>
      <c r="D38" s="138">
        <v>47800</v>
      </c>
      <c r="E38" s="138">
        <v>47800</v>
      </c>
      <c r="F38" s="137">
        <v>28750.67</v>
      </c>
      <c r="G38" s="55">
        <v>0</v>
      </c>
      <c r="H38" s="55">
        <f t="shared" si="12"/>
        <v>60.147845188284506</v>
      </c>
    </row>
    <row r="39" spans="2:8" ht="26.4" x14ac:dyDescent="0.3">
      <c r="B39" s="24" t="s">
        <v>208</v>
      </c>
      <c r="C39" s="137">
        <v>0</v>
      </c>
      <c r="D39" s="138">
        <v>9340</v>
      </c>
      <c r="E39" s="138">
        <v>9340</v>
      </c>
      <c r="F39" s="137">
        <v>4543.41</v>
      </c>
      <c r="G39" s="55">
        <v>0</v>
      </c>
      <c r="H39" s="55">
        <f t="shared" si="12"/>
        <v>48.644646680942181</v>
      </c>
    </row>
    <row r="40" spans="2:8" ht="26.4" x14ac:dyDescent="0.3">
      <c r="B40" s="11" t="s">
        <v>191</v>
      </c>
      <c r="C40" s="137">
        <v>7470.21</v>
      </c>
      <c r="D40" s="138">
        <v>0</v>
      </c>
      <c r="E40" s="138">
        <v>0</v>
      </c>
      <c r="F40" s="137">
        <v>0</v>
      </c>
      <c r="G40" s="55">
        <f t="shared" si="11"/>
        <v>0</v>
      </c>
      <c r="H40" s="55">
        <v>0</v>
      </c>
    </row>
    <row r="42" spans="2:8" ht="20.399999999999999" x14ac:dyDescent="0.35">
      <c r="F42" s="174"/>
      <c r="G42" s="175" t="s">
        <v>183</v>
      </c>
      <c r="H42" s="174"/>
    </row>
    <row r="43" spans="2:8" ht="20.399999999999999" x14ac:dyDescent="0.35">
      <c r="F43" s="174"/>
      <c r="G43" s="175" t="s">
        <v>187</v>
      </c>
      <c r="H43" s="174"/>
    </row>
  </sheetData>
  <mergeCells count="1">
    <mergeCell ref="B2:H2"/>
  </mergeCells>
  <pageMargins left="0.7" right="0.7" top="0.75" bottom="0.75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2"/>
  <sheetViews>
    <sheetView workbookViewId="0">
      <selection activeCell="F6" sqref="F6"/>
    </sheetView>
  </sheetViews>
  <sheetFormatPr defaultRowHeight="14.4" x14ac:dyDescent="0.3"/>
  <cols>
    <col min="2" max="2" width="37.6640625" customWidth="1"/>
    <col min="3" max="6" width="25.33203125" style="93" customWidth="1"/>
    <col min="7" max="8" width="15.6640625" style="93" customWidth="1"/>
  </cols>
  <sheetData>
    <row r="1" spans="2:8" ht="17.399999999999999" x14ac:dyDescent="0.3">
      <c r="B1" s="15"/>
      <c r="C1" s="92"/>
      <c r="D1" s="92"/>
      <c r="E1" s="92"/>
      <c r="F1" s="94"/>
      <c r="G1" s="94"/>
      <c r="H1" s="94"/>
    </row>
    <row r="2" spans="2:8" ht="15.75" customHeight="1" x14ac:dyDescent="0.3">
      <c r="B2" s="255" t="s">
        <v>43</v>
      </c>
      <c r="C2" s="255"/>
      <c r="D2" s="255"/>
      <c r="E2" s="255"/>
      <c r="F2" s="255"/>
      <c r="G2" s="255"/>
      <c r="H2" s="255"/>
    </row>
    <row r="3" spans="2:8" ht="17.399999999999999" x14ac:dyDescent="0.3">
      <c r="B3" s="15"/>
      <c r="C3" s="92"/>
      <c r="D3" s="92"/>
      <c r="E3" s="92"/>
      <c r="F3" s="94"/>
      <c r="G3" s="94"/>
      <c r="H3" s="94"/>
    </row>
    <row r="4" spans="2:8" ht="31.5" customHeight="1" x14ac:dyDescent="0.3">
      <c r="B4" s="34" t="s">
        <v>6</v>
      </c>
      <c r="C4" s="34" t="s">
        <v>197</v>
      </c>
      <c r="D4" s="34" t="s">
        <v>193</v>
      </c>
      <c r="E4" s="34" t="s">
        <v>194</v>
      </c>
      <c r="F4" s="34" t="s">
        <v>198</v>
      </c>
      <c r="G4" s="34" t="s">
        <v>16</v>
      </c>
      <c r="H4" s="34" t="s">
        <v>45</v>
      </c>
    </row>
    <row r="5" spans="2:8" s="21" customFormat="1" ht="10.199999999999999" x14ac:dyDescent="0.2">
      <c r="B5" s="35">
        <v>1</v>
      </c>
      <c r="C5" s="101">
        <v>2</v>
      </c>
      <c r="D5" s="101">
        <v>3</v>
      </c>
      <c r="E5" s="101">
        <v>4</v>
      </c>
      <c r="F5" s="101">
        <v>5</v>
      </c>
      <c r="G5" s="101" t="s">
        <v>18</v>
      </c>
      <c r="H5" s="101" t="s">
        <v>19</v>
      </c>
    </row>
    <row r="6" spans="2:8" ht="15.75" customHeight="1" x14ac:dyDescent="0.3">
      <c r="B6" s="104" t="s">
        <v>7</v>
      </c>
      <c r="C6" s="141">
        <v>646965.76000000001</v>
      </c>
      <c r="D6" s="139">
        <v>1318590</v>
      </c>
      <c r="E6" s="139">
        <v>1318590</v>
      </c>
      <c r="F6" s="141">
        <v>688443.56</v>
      </c>
      <c r="G6" s="105">
        <f t="shared" ref="G6" si="0">F6/C6*100</f>
        <v>106.41112753787773</v>
      </c>
      <c r="H6" s="105">
        <f t="shared" ref="H6" si="1">F6/E6*100</f>
        <v>52.210585549715994</v>
      </c>
    </row>
    <row r="7" spans="2:8" ht="15.75" customHeight="1" x14ac:dyDescent="0.3">
      <c r="B7" s="106" t="s">
        <v>132</v>
      </c>
      <c r="C7" s="144">
        <f>SUM(C8,C9)</f>
        <v>646965.76000000001</v>
      </c>
      <c r="D7" s="144">
        <f t="shared" ref="D7:E7" si="2">SUM(D8,D9)</f>
        <v>1318590</v>
      </c>
      <c r="E7" s="144">
        <f t="shared" si="2"/>
        <v>1318590</v>
      </c>
      <c r="F7" s="144">
        <f>SUM(F8,F9)</f>
        <v>688443.55999999994</v>
      </c>
      <c r="G7" s="58">
        <f t="shared" ref="G7:G9" si="3">F7/C7*100</f>
        <v>106.41112753787773</v>
      </c>
      <c r="H7" s="58">
        <f t="shared" ref="H7:H9" si="4">F7/E7*100</f>
        <v>52.210585549715979</v>
      </c>
    </row>
    <row r="8" spans="2:8" x14ac:dyDescent="0.3">
      <c r="B8" s="13" t="s">
        <v>133</v>
      </c>
      <c r="C8" s="157">
        <v>644216.75</v>
      </c>
      <c r="D8" s="156">
        <v>1233490</v>
      </c>
      <c r="E8" s="156">
        <v>1233490</v>
      </c>
      <c r="F8" s="157">
        <v>647775.22</v>
      </c>
      <c r="G8" s="55">
        <f t="shared" si="3"/>
        <v>100.55237154265238</v>
      </c>
      <c r="H8" s="55">
        <f t="shared" si="4"/>
        <v>52.515644228976321</v>
      </c>
    </row>
    <row r="9" spans="2:8" x14ac:dyDescent="0.3">
      <c r="B9" s="27" t="s">
        <v>134</v>
      </c>
      <c r="C9" s="157">
        <v>2749.01</v>
      </c>
      <c r="D9" s="156">
        <v>85100</v>
      </c>
      <c r="E9" s="156">
        <v>85100</v>
      </c>
      <c r="F9" s="157">
        <v>40668.339999999997</v>
      </c>
      <c r="G9" s="55">
        <f t="shared" si="3"/>
        <v>1479.3813045423622</v>
      </c>
      <c r="H9" s="55">
        <f t="shared" si="4"/>
        <v>47.78888366627497</v>
      </c>
    </row>
    <row r="10" spans="2:8" x14ac:dyDescent="0.3">
      <c r="C10" s="136"/>
      <c r="D10" s="136"/>
      <c r="E10" s="136"/>
      <c r="F10" s="136"/>
      <c r="G10" s="136"/>
      <c r="H10" s="136"/>
    </row>
    <row r="11" spans="2:8" x14ac:dyDescent="0.3">
      <c r="F11" s="176"/>
      <c r="G11" s="177" t="s">
        <v>183</v>
      </c>
      <c r="H11" s="176"/>
    </row>
    <row r="12" spans="2:8" x14ac:dyDescent="0.3">
      <c r="F12" s="176"/>
      <c r="G12" s="177" t="s">
        <v>187</v>
      </c>
      <c r="H12" s="176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8"/>
  <sheetViews>
    <sheetView topLeftCell="B1" workbookViewId="0">
      <selection activeCell="J7" sqref="J7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8.44140625" customWidth="1"/>
    <col min="5" max="5" width="5.44140625" bestFit="1" customWidth="1"/>
    <col min="6" max="10" width="25.33203125" customWidth="1"/>
    <col min="11" max="12" width="15.6640625" customWidth="1"/>
  </cols>
  <sheetData>
    <row r="1" spans="2:12" ht="18" customHeight="1" x14ac:dyDescent="0.3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2:12" ht="15.75" customHeight="1" x14ac:dyDescent="0.3">
      <c r="B2" s="255" t="s">
        <v>11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</row>
    <row r="3" spans="2:12" ht="17.399999999999999" x14ac:dyDescent="0.3">
      <c r="B3" s="15"/>
      <c r="C3" s="15"/>
      <c r="D3" s="15"/>
      <c r="E3" s="15"/>
      <c r="F3" s="15"/>
      <c r="G3" s="15"/>
      <c r="H3" s="15"/>
      <c r="I3" s="15"/>
      <c r="J3" s="3"/>
      <c r="K3" s="3"/>
      <c r="L3" s="3"/>
    </row>
    <row r="4" spans="2:12" ht="18" customHeight="1" x14ac:dyDescent="0.3">
      <c r="B4" s="255" t="s">
        <v>52</v>
      </c>
      <c r="C4" s="255"/>
      <c r="D4" s="255"/>
      <c r="E4" s="255"/>
      <c r="F4" s="255"/>
      <c r="G4" s="255"/>
      <c r="H4" s="255"/>
      <c r="I4" s="255"/>
      <c r="J4" s="255"/>
      <c r="K4" s="255"/>
      <c r="L4" s="255"/>
    </row>
    <row r="5" spans="2:12" ht="15.75" customHeight="1" x14ac:dyDescent="0.3">
      <c r="B5" s="255" t="s">
        <v>35</v>
      </c>
      <c r="C5" s="255"/>
      <c r="D5" s="255"/>
      <c r="E5" s="255"/>
      <c r="F5" s="255"/>
      <c r="G5" s="255"/>
      <c r="H5" s="255"/>
      <c r="I5" s="255"/>
      <c r="J5" s="255"/>
      <c r="K5" s="255"/>
      <c r="L5" s="255"/>
    </row>
    <row r="6" spans="2:12" ht="17.399999999999999" x14ac:dyDescent="0.3">
      <c r="B6" s="15"/>
      <c r="C6" s="15"/>
      <c r="D6" s="15"/>
      <c r="E6" s="15"/>
      <c r="F6" s="15"/>
      <c r="G6" s="15"/>
      <c r="H6" s="15"/>
      <c r="I6" s="15"/>
      <c r="J6" s="3"/>
      <c r="K6" s="3"/>
      <c r="L6" s="3"/>
    </row>
    <row r="7" spans="2:12" ht="29.25" customHeight="1" x14ac:dyDescent="0.3">
      <c r="B7" s="265" t="s">
        <v>6</v>
      </c>
      <c r="C7" s="266"/>
      <c r="D7" s="266"/>
      <c r="E7" s="266"/>
      <c r="F7" s="267"/>
      <c r="G7" s="36" t="s">
        <v>196</v>
      </c>
      <c r="H7" s="36" t="s">
        <v>193</v>
      </c>
      <c r="I7" s="36" t="s">
        <v>194</v>
      </c>
      <c r="J7" s="36" t="s">
        <v>195</v>
      </c>
      <c r="K7" s="36" t="s">
        <v>45</v>
      </c>
      <c r="L7" s="36" t="s">
        <v>45</v>
      </c>
    </row>
    <row r="8" spans="2:12" s="21" customFormat="1" ht="10.199999999999999" x14ac:dyDescent="0.2">
      <c r="B8" s="268">
        <v>1</v>
      </c>
      <c r="C8" s="269"/>
      <c r="D8" s="269"/>
      <c r="E8" s="269"/>
      <c r="F8" s="270"/>
      <c r="G8" s="37">
        <v>2</v>
      </c>
      <c r="H8" s="37">
        <v>3</v>
      </c>
      <c r="I8" s="37">
        <v>4</v>
      </c>
      <c r="J8" s="37">
        <v>5</v>
      </c>
      <c r="K8" s="37" t="s">
        <v>18</v>
      </c>
      <c r="L8" s="37" t="s">
        <v>19</v>
      </c>
    </row>
    <row r="9" spans="2:12" ht="26.4" x14ac:dyDescent="0.3">
      <c r="B9" s="6">
        <v>8</v>
      </c>
      <c r="C9" s="6"/>
      <c r="D9" s="6"/>
      <c r="E9" s="6"/>
      <c r="F9" s="6" t="s">
        <v>8</v>
      </c>
      <c r="G9" s="4"/>
      <c r="H9" s="4"/>
      <c r="I9" s="4"/>
      <c r="J9" s="22"/>
      <c r="K9" s="22"/>
      <c r="L9" s="22"/>
    </row>
    <row r="10" spans="2:12" x14ac:dyDescent="0.3">
      <c r="B10" s="6"/>
      <c r="C10" s="11">
        <v>84</v>
      </c>
      <c r="D10" s="11"/>
      <c r="E10" s="11"/>
      <c r="F10" s="11" t="s">
        <v>13</v>
      </c>
      <c r="G10" s="4"/>
      <c r="H10" s="4"/>
      <c r="I10" s="4"/>
      <c r="J10" s="22"/>
      <c r="K10" s="22"/>
      <c r="L10" s="22"/>
    </row>
    <row r="11" spans="2:12" ht="52.8" x14ac:dyDescent="0.3">
      <c r="B11" s="7"/>
      <c r="C11" s="7"/>
      <c r="D11" s="7">
        <v>841</v>
      </c>
      <c r="E11" s="7"/>
      <c r="F11" s="23" t="s">
        <v>36</v>
      </c>
      <c r="G11" s="4"/>
      <c r="H11" s="4"/>
      <c r="I11" s="4"/>
      <c r="J11" s="22"/>
      <c r="K11" s="22"/>
      <c r="L11" s="22"/>
    </row>
    <row r="12" spans="2:12" ht="26.4" x14ac:dyDescent="0.3">
      <c r="B12" s="7"/>
      <c r="C12" s="7"/>
      <c r="D12" s="7"/>
      <c r="E12" s="7">
        <v>8413</v>
      </c>
      <c r="F12" s="23" t="s">
        <v>37</v>
      </c>
      <c r="G12" s="4"/>
      <c r="H12" s="4"/>
      <c r="I12" s="4"/>
      <c r="J12" s="22"/>
      <c r="K12" s="22"/>
      <c r="L12" s="22"/>
    </row>
    <row r="13" spans="2:12" x14ac:dyDescent="0.3">
      <c r="B13" s="7"/>
      <c r="C13" s="7"/>
      <c r="D13" s="7"/>
      <c r="E13" s="8" t="s">
        <v>20</v>
      </c>
      <c r="F13" s="13"/>
      <c r="G13" s="4"/>
      <c r="H13" s="4"/>
      <c r="I13" s="4"/>
      <c r="J13" s="22"/>
      <c r="K13" s="22"/>
      <c r="L13" s="22"/>
    </row>
    <row r="14" spans="2:12" ht="26.4" x14ac:dyDescent="0.3">
      <c r="B14" s="9">
        <v>5</v>
      </c>
      <c r="C14" s="10"/>
      <c r="D14" s="10"/>
      <c r="E14" s="10"/>
      <c r="F14" s="17" t="s">
        <v>9</v>
      </c>
      <c r="G14" s="4"/>
      <c r="H14" s="4"/>
      <c r="I14" s="4"/>
      <c r="J14" s="22"/>
      <c r="K14" s="22"/>
      <c r="L14" s="22"/>
    </row>
    <row r="15" spans="2:12" ht="26.4" x14ac:dyDescent="0.3">
      <c r="B15" s="11"/>
      <c r="C15" s="11">
        <v>54</v>
      </c>
      <c r="D15" s="11"/>
      <c r="E15" s="11"/>
      <c r="F15" s="18" t="s">
        <v>14</v>
      </c>
      <c r="G15" s="4"/>
      <c r="H15" s="4"/>
      <c r="I15" s="5"/>
      <c r="J15" s="22"/>
      <c r="K15" s="22"/>
      <c r="L15" s="22"/>
    </row>
    <row r="16" spans="2:12" ht="66" x14ac:dyDescent="0.3">
      <c r="B16" s="11"/>
      <c r="C16" s="11"/>
      <c r="D16" s="11">
        <v>541</v>
      </c>
      <c r="E16" s="23"/>
      <c r="F16" s="23" t="s">
        <v>38</v>
      </c>
      <c r="G16" s="4"/>
      <c r="H16" s="4"/>
      <c r="I16" s="5"/>
      <c r="J16" s="22"/>
      <c r="K16" s="22"/>
      <c r="L16" s="22"/>
    </row>
    <row r="17" spans="2:12" ht="39.6" x14ac:dyDescent="0.3">
      <c r="B17" s="11"/>
      <c r="C17" s="11"/>
      <c r="D17" s="11"/>
      <c r="E17" s="23">
        <v>5413</v>
      </c>
      <c r="F17" s="23" t="s">
        <v>39</v>
      </c>
      <c r="G17" s="4"/>
      <c r="H17" s="4"/>
      <c r="I17" s="5"/>
      <c r="J17" s="22"/>
      <c r="K17" s="22"/>
      <c r="L17" s="22"/>
    </row>
    <row r="18" spans="2:12" x14ac:dyDescent="0.3">
      <c r="B18" s="12"/>
      <c r="C18" s="10"/>
      <c r="D18" s="10"/>
      <c r="E18" s="10"/>
      <c r="F18" s="17" t="s">
        <v>20</v>
      </c>
      <c r="G18" s="4"/>
      <c r="H18" s="4"/>
      <c r="I18" s="4"/>
      <c r="J18" s="22"/>
      <c r="K18" s="22"/>
      <c r="L18" s="22"/>
    </row>
  </sheetData>
  <mergeCells count="5">
    <mergeCell ref="B7:F7"/>
    <mergeCell ref="B2:L2"/>
    <mergeCell ref="B4:L4"/>
    <mergeCell ref="B5:L5"/>
    <mergeCell ref="B8:F8"/>
  </mergeCells>
  <pageMargins left="0.7" right="0.7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6"/>
  <sheetViews>
    <sheetView workbookViewId="0">
      <selection activeCell="F4" sqref="F4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15"/>
      <c r="C1" s="15"/>
      <c r="D1" s="15"/>
      <c r="E1" s="15"/>
      <c r="F1" s="3"/>
      <c r="G1" s="3"/>
      <c r="H1" s="3"/>
    </row>
    <row r="2" spans="2:8" ht="15.75" customHeight="1" x14ac:dyDescent="0.3">
      <c r="B2" s="255" t="s">
        <v>40</v>
      </c>
      <c r="C2" s="255"/>
      <c r="D2" s="255"/>
      <c r="E2" s="255"/>
      <c r="F2" s="255"/>
      <c r="G2" s="255"/>
      <c r="H2" s="255"/>
    </row>
    <row r="3" spans="2:8" ht="17.399999999999999" x14ac:dyDescent="0.3">
      <c r="B3" s="15"/>
      <c r="C3" s="15"/>
      <c r="D3" s="15"/>
      <c r="E3" s="15"/>
      <c r="F3" s="3"/>
      <c r="G3" s="3"/>
      <c r="H3" s="3"/>
    </row>
    <row r="4" spans="2:8" ht="31.5" customHeight="1" x14ac:dyDescent="0.3">
      <c r="B4" s="34" t="s">
        <v>6</v>
      </c>
      <c r="C4" s="34" t="s">
        <v>199</v>
      </c>
      <c r="D4" s="34" t="s">
        <v>193</v>
      </c>
      <c r="E4" s="34" t="s">
        <v>194</v>
      </c>
      <c r="F4" s="34" t="s">
        <v>195</v>
      </c>
      <c r="G4" s="34" t="s">
        <v>16</v>
      </c>
      <c r="H4" s="34" t="s">
        <v>45</v>
      </c>
    </row>
    <row r="5" spans="2:8" s="21" customFormat="1" ht="10.199999999999999" x14ac:dyDescent="0.2">
      <c r="B5" s="35">
        <v>1</v>
      </c>
      <c r="C5" s="35">
        <v>2</v>
      </c>
      <c r="D5" s="35">
        <v>3</v>
      </c>
      <c r="E5" s="35">
        <v>4</v>
      </c>
      <c r="F5" s="35">
        <v>5</v>
      </c>
      <c r="G5" s="35" t="s">
        <v>18</v>
      </c>
      <c r="H5" s="35" t="s">
        <v>19</v>
      </c>
    </row>
    <row r="6" spans="2:8" x14ac:dyDescent="0.3">
      <c r="B6" s="6" t="s">
        <v>41</v>
      </c>
      <c r="C6" s="4"/>
      <c r="D6" s="4"/>
      <c r="E6" s="5"/>
      <c r="F6" s="22"/>
      <c r="G6" s="22"/>
      <c r="H6" s="22"/>
    </row>
    <row r="7" spans="2:8" x14ac:dyDescent="0.3">
      <c r="B7" s="6" t="s">
        <v>31</v>
      </c>
      <c r="C7" s="4"/>
      <c r="D7" s="4"/>
      <c r="E7" s="4"/>
      <c r="F7" s="22"/>
      <c r="G7" s="22"/>
      <c r="H7" s="22"/>
    </row>
    <row r="8" spans="2:8" x14ac:dyDescent="0.3">
      <c r="B8" s="26" t="s">
        <v>30</v>
      </c>
      <c r="C8" s="4"/>
      <c r="D8" s="4"/>
      <c r="E8" s="4"/>
      <c r="F8" s="22"/>
      <c r="G8" s="22"/>
      <c r="H8" s="22"/>
    </row>
    <row r="9" spans="2:8" x14ac:dyDescent="0.3">
      <c r="B9" s="25" t="s">
        <v>29</v>
      </c>
      <c r="C9" s="4"/>
      <c r="D9" s="4"/>
      <c r="E9" s="4"/>
      <c r="F9" s="22"/>
      <c r="G9" s="22"/>
      <c r="H9" s="22"/>
    </row>
    <row r="10" spans="2:8" x14ac:dyDescent="0.3">
      <c r="B10" s="25" t="s">
        <v>20</v>
      </c>
      <c r="C10" s="4"/>
      <c r="D10" s="4"/>
      <c r="E10" s="4"/>
      <c r="F10" s="22"/>
      <c r="G10" s="22"/>
      <c r="H10" s="22"/>
    </row>
    <row r="11" spans="2:8" x14ac:dyDescent="0.3">
      <c r="B11" s="6" t="s">
        <v>28</v>
      </c>
      <c r="C11" s="4"/>
      <c r="D11" s="4"/>
      <c r="E11" s="5"/>
      <c r="F11" s="22"/>
      <c r="G11" s="22"/>
      <c r="H11" s="22"/>
    </row>
    <row r="12" spans="2:8" x14ac:dyDescent="0.3">
      <c r="B12" s="24" t="s">
        <v>27</v>
      </c>
      <c r="C12" s="4"/>
      <c r="D12" s="4"/>
      <c r="E12" s="5"/>
      <c r="F12" s="22"/>
      <c r="G12" s="22"/>
      <c r="H12" s="22"/>
    </row>
    <row r="13" spans="2:8" x14ac:dyDescent="0.3">
      <c r="B13" s="6" t="s">
        <v>26</v>
      </c>
      <c r="C13" s="4"/>
      <c r="D13" s="4"/>
      <c r="E13" s="5"/>
      <c r="F13" s="22"/>
      <c r="G13" s="22"/>
      <c r="H13" s="22"/>
    </row>
    <row r="14" spans="2:8" x14ac:dyDescent="0.3">
      <c r="B14" s="24" t="s">
        <v>25</v>
      </c>
      <c r="C14" s="4"/>
      <c r="D14" s="4"/>
      <c r="E14" s="5"/>
      <c r="F14" s="22"/>
      <c r="G14" s="22"/>
      <c r="H14" s="22"/>
    </row>
    <row r="15" spans="2:8" x14ac:dyDescent="0.3">
      <c r="B15" s="11" t="s">
        <v>15</v>
      </c>
      <c r="C15" s="4"/>
      <c r="D15" s="4"/>
      <c r="E15" s="5"/>
      <c r="F15" s="22"/>
      <c r="G15" s="22"/>
      <c r="H15" s="22"/>
    </row>
    <row r="16" spans="2:8" x14ac:dyDescent="0.3">
      <c r="B16" s="24"/>
      <c r="C16" s="4"/>
      <c r="D16" s="4"/>
      <c r="E16" s="5"/>
      <c r="F16" s="22"/>
      <c r="G16" s="22"/>
      <c r="H16" s="22"/>
    </row>
    <row r="17" spans="2:8" ht="15.75" customHeight="1" x14ac:dyDescent="0.3">
      <c r="B17" s="6" t="s">
        <v>42</v>
      </c>
      <c r="C17" s="4"/>
      <c r="D17" s="4"/>
      <c r="E17" s="5"/>
      <c r="F17" s="22"/>
      <c r="G17" s="22"/>
      <c r="H17" s="22"/>
    </row>
    <row r="18" spans="2:8" ht="15.75" customHeight="1" x14ac:dyDescent="0.3">
      <c r="B18" s="6" t="s">
        <v>31</v>
      </c>
      <c r="C18" s="4"/>
      <c r="D18" s="4"/>
      <c r="E18" s="4"/>
      <c r="F18" s="22"/>
      <c r="G18" s="22"/>
      <c r="H18" s="22"/>
    </row>
    <row r="19" spans="2:8" x14ac:dyDescent="0.3">
      <c r="B19" s="26" t="s">
        <v>30</v>
      </c>
      <c r="C19" s="4"/>
      <c r="D19" s="4"/>
      <c r="E19" s="4"/>
      <c r="F19" s="22"/>
      <c r="G19" s="22"/>
      <c r="H19" s="22"/>
    </row>
    <row r="20" spans="2:8" x14ac:dyDescent="0.3">
      <c r="B20" s="25" t="s">
        <v>29</v>
      </c>
      <c r="C20" s="4"/>
      <c r="D20" s="4"/>
      <c r="E20" s="4"/>
      <c r="F20" s="22"/>
      <c r="G20" s="22"/>
      <c r="H20" s="22"/>
    </row>
    <row r="21" spans="2:8" x14ac:dyDescent="0.3">
      <c r="B21" s="25" t="s">
        <v>20</v>
      </c>
      <c r="C21" s="4"/>
      <c r="D21" s="4"/>
      <c r="E21" s="4"/>
      <c r="F21" s="22"/>
      <c r="G21" s="22"/>
      <c r="H21" s="22"/>
    </row>
    <row r="22" spans="2:8" x14ac:dyDescent="0.3">
      <c r="B22" s="6" t="s">
        <v>28</v>
      </c>
      <c r="C22" s="4"/>
      <c r="D22" s="4"/>
      <c r="E22" s="5"/>
      <c r="F22" s="22"/>
      <c r="G22" s="22"/>
      <c r="H22" s="22"/>
    </row>
    <row r="23" spans="2:8" x14ac:dyDescent="0.3">
      <c r="B23" s="24" t="s">
        <v>27</v>
      </c>
      <c r="C23" s="4"/>
      <c r="D23" s="4"/>
      <c r="E23" s="5"/>
      <c r="F23" s="22"/>
      <c r="G23" s="22"/>
      <c r="H23" s="22"/>
    </row>
    <row r="24" spans="2:8" x14ac:dyDescent="0.3">
      <c r="B24" s="6" t="s">
        <v>26</v>
      </c>
      <c r="C24" s="4"/>
      <c r="D24" s="4"/>
      <c r="E24" s="5"/>
      <c r="F24" s="22"/>
      <c r="G24" s="22"/>
      <c r="H24" s="22"/>
    </row>
    <row r="25" spans="2:8" x14ac:dyDescent="0.3">
      <c r="B25" s="24" t="s">
        <v>25</v>
      </c>
      <c r="C25" s="4"/>
      <c r="D25" s="4"/>
      <c r="E25" s="5"/>
      <c r="F25" s="22"/>
      <c r="G25" s="22"/>
      <c r="H25" s="22"/>
    </row>
    <row r="26" spans="2:8" x14ac:dyDescent="0.3">
      <c r="B26" s="11" t="s">
        <v>15</v>
      </c>
      <c r="C26" s="4"/>
      <c r="D26" s="4"/>
      <c r="E26" s="5"/>
      <c r="F26" s="22"/>
      <c r="G26" s="22"/>
      <c r="H26" s="22"/>
    </row>
  </sheetData>
  <mergeCells count="1">
    <mergeCell ref="B2:H2"/>
  </mergeCells>
  <pageMargins left="0.7" right="0.7" top="0.75" bottom="0.75" header="0.3" footer="0.3"/>
  <pageSetup paperSize="9"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R12"/>
  <sheetViews>
    <sheetView topLeftCell="B1" workbookViewId="0">
      <selection activeCell="H9" sqref="H9"/>
    </sheetView>
  </sheetViews>
  <sheetFormatPr defaultRowHeight="14.4" x14ac:dyDescent="0.3"/>
  <cols>
    <col min="4" max="4" width="7" customWidth="1"/>
    <col min="5" max="5" width="25.109375" customWidth="1"/>
    <col min="6" max="8" width="25.33203125" style="93" customWidth="1"/>
    <col min="9" max="9" width="15.6640625" style="93" customWidth="1"/>
  </cols>
  <sheetData>
    <row r="2" spans="2:18" ht="15.6" x14ac:dyDescent="0.3">
      <c r="B2" s="255" t="s">
        <v>10</v>
      </c>
      <c r="C2" s="255"/>
      <c r="D2" s="255"/>
      <c r="E2" s="255"/>
      <c r="F2" s="255"/>
      <c r="G2" s="255"/>
      <c r="H2" s="255"/>
      <c r="I2" s="255"/>
      <c r="J2" s="29"/>
      <c r="K2" s="29"/>
      <c r="L2" s="29"/>
      <c r="M2" s="29"/>
      <c r="N2" s="29"/>
      <c r="O2" s="29"/>
      <c r="P2" s="29"/>
      <c r="Q2" s="29"/>
      <c r="R2" s="29"/>
    </row>
    <row r="3" spans="2:18" s="30" customFormat="1" ht="15.6" x14ac:dyDescent="0.3">
      <c r="B3" s="274" t="s">
        <v>53</v>
      </c>
      <c r="C3" s="274"/>
      <c r="D3" s="274"/>
      <c r="E3" s="274"/>
      <c r="F3" s="274"/>
      <c r="G3" s="274"/>
      <c r="H3" s="274"/>
      <c r="I3" s="274"/>
    </row>
    <row r="4" spans="2:18" s="30" customFormat="1" ht="15.6" x14ac:dyDescent="0.3">
      <c r="B4" s="31"/>
      <c r="C4" s="31"/>
      <c r="D4" s="31"/>
      <c r="E4" s="31"/>
      <c r="F4" s="102"/>
      <c r="G4" s="102"/>
      <c r="H4" s="102"/>
      <c r="I4" s="102"/>
    </row>
    <row r="5" spans="2:18" ht="26.4" x14ac:dyDescent="0.3">
      <c r="B5" s="265" t="s">
        <v>6</v>
      </c>
      <c r="C5" s="266"/>
      <c r="D5" s="266"/>
      <c r="E5" s="267"/>
      <c r="F5" s="34" t="s">
        <v>193</v>
      </c>
      <c r="G5" s="34" t="s">
        <v>194</v>
      </c>
      <c r="H5" s="34" t="s">
        <v>200</v>
      </c>
      <c r="I5" s="34" t="s">
        <v>45</v>
      </c>
    </row>
    <row r="6" spans="2:18" s="21" customFormat="1" ht="11.25" customHeight="1" x14ac:dyDescent="0.2">
      <c r="B6" s="268">
        <v>1</v>
      </c>
      <c r="C6" s="269"/>
      <c r="D6" s="269"/>
      <c r="E6" s="270"/>
      <c r="F6" s="101">
        <v>2</v>
      </c>
      <c r="G6" s="101">
        <v>3</v>
      </c>
      <c r="H6" s="101">
        <v>4</v>
      </c>
      <c r="I6" s="101" t="s">
        <v>44</v>
      </c>
    </row>
    <row r="7" spans="2:18" ht="27" customHeight="1" x14ac:dyDescent="0.3">
      <c r="B7" s="271" t="s">
        <v>135</v>
      </c>
      <c r="C7" s="272"/>
      <c r="D7" s="273"/>
      <c r="E7" s="91" t="s">
        <v>136</v>
      </c>
      <c r="F7" s="192">
        <v>1318590</v>
      </c>
      <c r="G7" s="192">
        <v>1318590</v>
      </c>
      <c r="H7" s="192">
        <v>688443.56</v>
      </c>
      <c r="I7" s="77">
        <f>(H7/G7*100)</f>
        <v>52.210585549715994</v>
      </c>
    </row>
    <row r="8" spans="2:18" ht="33" customHeight="1" x14ac:dyDescent="0.3">
      <c r="B8" s="271" t="s">
        <v>137</v>
      </c>
      <c r="C8" s="272"/>
      <c r="D8" s="273"/>
      <c r="E8" s="91" t="s">
        <v>138</v>
      </c>
      <c r="F8" s="192">
        <v>1318590</v>
      </c>
      <c r="G8" s="192">
        <v>1318590</v>
      </c>
      <c r="H8" s="192">
        <v>688443.56</v>
      </c>
      <c r="I8" s="77">
        <f>(H8/G8*100)</f>
        <v>52.210585549715994</v>
      </c>
    </row>
    <row r="10" spans="2:18" x14ac:dyDescent="0.3">
      <c r="G10" s="176"/>
      <c r="H10" s="178" t="s">
        <v>183</v>
      </c>
      <c r="I10" s="176"/>
      <c r="J10" s="176"/>
    </row>
    <row r="11" spans="2:18" x14ac:dyDescent="0.3">
      <c r="G11" s="176"/>
      <c r="H11" s="178" t="s">
        <v>187</v>
      </c>
      <c r="I11" s="176"/>
      <c r="J11" s="176"/>
    </row>
    <row r="12" spans="2:18" x14ac:dyDescent="0.3">
      <c r="H12" s="179"/>
    </row>
  </sheetData>
  <mergeCells count="6">
    <mergeCell ref="B8:D8"/>
    <mergeCell ref="B3:I3"/>
    <mergeCell ref="B2:I2"/>
    <mergeCell ref="B5:E5"/>
    <mergeCell ref="B6:E6"/>
    <mergeCell ref="B7:D7"/>
  </mergeCells>
  <pageMargins left="0.7" right="0.7" top="0.75" bottom="0.75" header="0.3" footer="0.3"/>
  <pageSetup paperSize="9" scale="9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I212"/>
  <sheetViews>
    <sheetView tabSelected="1" topLeftCell="A181" workbookViewId="0">
      <selection activeCell="I199" sqref="I199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23.44140625" customWidth="1"/>
    <col min="5" max="5" width="38.88671875" customWidth="1"/>
    <col min="6" max="6" width="22" style="135" customWidth="1"/>
    <col min="7" max="7" width="20.88671875" style="135" customWidth="1"/>
    <col min="8" max="8" width="20.5546875" style="135" customWidth="1"/>
    <col min="9" max="9" width="13.88671875" style="93" customWidth="1"/>
  </cols>
  <sheetData>
    <row r="1" spans="2:9" ht="17.399999999999999" x14ac:dyDescent="0.3">
      <c r="B1" s="2"/>
      <c r="C1" s="2"/>
      <c r="D1" s="2"/>
      <c r="E1" s="2"/>
      <c r="F1" s="123"/>
      <c r="G1" s="123"/>
      <c r="H1" s="123"/>
      <c r="I1" s="94"/>
    </row>
    <row r="2" spans="2:9" ht="15.6" x14ac:dyDescent="0.3">
      <c r="B2" s="285" t="s">
        <v>54</v>
      </c>
      <c r="C2" s="285"/>
      <c r="D2" s="285"/>
      <c r="E2" s="285"/>
      <c r="F2" s="285"/>
      <c r="G2" s="285"/>
      <c r="H2" s="285"/>
      <c r="I2" s="285"/>
    </row>
    <row r="3" spans="2:9" ht="17.399999999999999" x14ac:dyDescent="0.3">
      <c r="B3" s="2"/>
      <c r="C3" s="2"/>
      <c r="D3" s="2"/>
      <c r="E3" s="2"/>
      <c r="F3" s="123"/>
      <c r="G3" s="123"/>
      <c r="H3" s="123"/>
      <c r="I3" s="94"/>
    </row>
    <row r="4" spans="2:9" ht="26.4" x14ac:dyDescent="0.3">
      <c r="B4" s="265" t="s">
        <v>6</v>
      </c>
      <c r="C4" s="266"/>
      <c r="D4" s="266"/>
      <c r="E4" s="267"/>
      <c r="F4" s="124" t="s">
        <v>193</v>
      </c>
      <c r="G4" s="124" t="s">
        <v>194</v>
      </c>
      <c r="H4" s="124" t="s">
        <v>200</v>
      </c>
      <c r="I4" s="34" t="s">
        <v>45</v>
      </c>
    </row>
    <row r="5" spans="2:9" s="21" customFormat="1" ht="10.199999999999999" x14ac:dyDescent="0.2">
      <c r="B5" s="268">
        <v>1</v>
      </c>
      <c r="C5" s="269"/>
      <c r="D5" s="269"/>
      <c r="E5" s="270"/>
      <c r="F5" s="125">
        <v>2</v>
      </c>
      <c r="G5" s="125">
        <v>3</v>
      </c>
      <c r="H5" s="125">
        <v>4</v>
      </c>
      <c r="I5" s="101" t="s">
        <v>44</v>
      </c>
    </row>
    <row r="6" spans="2:9" s="38" customFormat="1" ht="24.9" customHeight="1" x14ac:dyDescent="0.3">
      <c r="B6" s="286" t="s">
        <v>135</v>
      </c>
      <c r="C6" s="287"/>
      <c r="D6" s="288"/>
      <c r="E6" s="107" t="s">
        <v>136</v>
      </c>
      <c r="F6" s="126">
        <f>SUM(F7)</f>
        <v>1318590.0000000002</v>
      </c>
      <c r="G6" s="126">
        <f>SUM(G7)</f>
        <v>1318590.0000000002</v>
      </c>
      <c r="H6" s="126">
        <f>SUM(H7)</f>
        <v>688443.56</v>
      </c>
      <c r="I6" s="108">
        <f>(H6/G6*100)</f>
        <v>52.210585549715979</v>
      </c>
    </row>
    <row r="7" spans="2:9" s="38" customFormat="1" ht="24.9" customHeight="1" x14ac:dyDescent="0.3">
      <c r="B7" s="289" t="s">
        <v>137</v>
      </c>
      <c r="C7" s="290"/>
      <c r="D7" s="291"/>
      <c r="E7" s="109" t="s">
        <v>138</v>
      </c>
      <c r="F7" s="127">
        <f>SUM(F8:F18)</f>
        <v>1318590.0000000002</v>
      </c>
      <c r="G7" s="127">
        <f>SUM(G8:G18)</f>
        <v>1318590.0000000002</v>
      </c>
      <c r="H7" s="127">
        <f>SUM(H8:H18)</f>
        <v>688443.56</v>
      </c>
      <c r="I7" s="110">
        <f t="shared" ref="I7:I28" si="0">(H7/G7*100)</f>
        <v>52.210585549715979</v>
      </c>
    </row>
    <row r="8" spans="2:9" s="38" customFormat="1" ht="24.9" customHeight="1" x14ac:dyDescent="0.3">
      <c r="B8" s="271" t="s">
        <v>144</v>
      </c>
      <c r="C8" s="272"/>
      <c r="D8" s="273"/>
      <c r="E8" s="85" t="s">
        <v>145</v>
      </c>
      <c r="F8" s="128">
        <f>SUM(F141,F163,F181)</f>
        <v>44215.39</v>
      </c>
      <c r="G8" s="128">
        <f>SUM(G141,G163,G181)</f>
        <v>44215.39</v>
      </c>
      <c r="H8" s="128">
        <f>SUM(H141,H163,H181)</f>
        <v>23029.75</v>
      </c>
      <c r="I8" s="103">
        <f t="shared" si="0"/>
        <v>52.085371179582495</v>
      </c>
    </row>
    <row r="9" spans="2:9" s="38" customFormat="1" ht="24.9" customHeight="1" x14ac:dyDescent="0.3">
      <c r="B9" s="271" t="s">
        <v>216</v>
      </c>
      <c r="C9" s="272"/>
      <c r="D9" s="273"/>
      <c r="E9" s="228" t="s">
        <v>217</v>
      </c>
      <c r="F9" s="128">
        <v>0</v>
      </c>
      <c r="G9" s="128">
        <v>0</v>
      </c>
      <c r="H9" s="128">
        <v>0</v>
      </c>
      <c r="I9" s="103"/>
    </row>
    <row r="10" spans="2:9" s="38" customFormat="1" ht="24.9" customHeight="1" x14ac:dyDescent="0.3">
      <c r="B10" s="271" t="s">
        <v>139</v>
      </c>
      <c r="C10" s="272"/>
      <c r="D10" s="273"/>
      <c r="E10" s="86" t="s">
        <v>140</v>
      </c>
      <c r="F10" s="128">
        <f>SUM(F21)</f>
        <v>6</v>
      </c>
      <c r="G10" s="128">
        <f>SUM(G21)</f>
        <v>6</v>
      </c>
      <c r="H10" s="128">
        <f>SUM(H21)</f>
        <v>0.5</v>
      </c>
      <c r="I10" s="103">
        <f t="shared" si="0"/>
        <v>8.3333333333333321</v>
      </c>
    </row>
    <row r="11" spans="2:9" s="38" customFormat="1" ht="24.9" customHeight="1" x14ac:dyDescent="0.3">
      <c r="B11" s="271" t="s">
        <v>141</v>
      </c>
      <c r="C11" s="272"/>
      <c r="D11" s="273"/>
      <c r="E11" s="86" t="s">
        <v>142</v>
      </c>
      <c r="F11" s="128">
        <f>SUM(F26,F114,F172,F194)</f>
        <v>61000</v>
      </c>
      <c r="G11" s="128">
        <f>SUM(G26,G114,G172,G194)</f>
        <v>61000</v>
      </c>
      <c r="H11" s="128">
        <f>SUM(H26,H114,H172,H194)</f>
        <v>25847.06</v>
      </c>
      <c r="I11" s="103">
        <f t="shared" si="0"/>
        <v>42.372229508196725</v>
      </c>
    </row>
    <row r="12" spans="2:9" s="38" customFormat="1" ht="24.9" customHeight="1" x14ac:dyDescent="0.3">
      <c r="B12" s="271" t="s">
        <v>143</v>
      </c>
      <c r="C12" s="272"/>
      <c r="D12" s="273"/>
      <c r="E12" s="86" t="s">
        <v>146</v>
      </c>
      <c r="F12" s="128">
        <f>SUM(F31)</f>
        <v>50000</v>
      </c>
      <c r="G12" s="128">
        <f>SUM(G31)</f>
        <v>50000</v>
      </c>
      <c r="H12" s="128">
        <f>SUM(H31)</f>
        <v>45739.83</v>
      </c>
      <c r="I12" s="103">
        <f t="shared" si="0"/>
        <v>91.47966000000001</v>
      </c>
    </row>
    <row r="13" spans="2:9" s="38" customFormat="1" ht="24.9" customHeight="1" x14ac:dyDescent="0.3">
      <c r="B13" s="271" t="s">
        <v>222</v>
      </c>
      <c r="C13" s="272"/>
      <c r="D13" s="273"/>
      <c r="E13" s="17" t="s">
        <v>223</v>
      </c>
      <c r="F13" s="128">
        <v>0</v>
      </c>
      <c r="G13" s="128">
        <v>0</v>
      </c>
      <c r="H13" s="128">
        <f>SUM(H148)</f>
        <v>0</v>
      </c>
      <c r="I13" s="103">
        <v>0</v>
      </c>
    </row>
    <row r="14" spans="2:9" s="38" customFormat="1" ht="24.9" customHeight="1" x14ac:dyDescent="0.3">
      <c r="B14" s="271" t="s">
        <v>211</v>
      </c>
      <c r="C14" s="272"/>
      <c r="D14" s="273"/>
      <c r="E14" s="17" t="s">
        <v>224</v>
      </c>
      <c r="F14" s="129">
        <f>SUM(F55,F97,F107,F188,F199)</f>
        <v>1103344</v>
      </c>
      <c r="G14" s="129">
        <f>SUM(G55,G97,G107,G188,G199)</f>
        <v>1103344</v>
      </c>
      <c r="H14" s="129">
        <f>SUM(H55,H97,H107,H188,H199)</f>
        <v>556864.15</v>
      </c>
      <c r="I14" s="103">
        <f t="shared" si="0"/>
        <v>50.470583063849539</v>
      </c>
    </row>
    <row r="15" spans="2:9" s="38" customFormat="1" ht="24.9" customHeight="1" x14ac:dyDescent="0.3">
      <c r="B15" s="271" t="s">
        <v>210</v>
      </c>
      <c r="C15" s="272"/>
      <c r="D15" s="273"/>
      <c r="E15" s="17" t="s">
        <v>225</v>
      </c>
      <c r="F15" s="128">
        <f>SUM(F76)</f>
        <v>0</v>
      </c>
      <c r="G15" s="128">
        <f>SUM(G76)</f>
        <v>0</v>
      </c>
      <c r="H15" s="128">
        <v>3668.19</v>
      </c>
      <c r="I15" s="103">
        <v>0</v>
      </c>
    </row>
    <row r="16" spans="2:9" s="38" customFormat="1" ht="24.9" customHeight="1" x14ac:dyDescent="0.3">
      <c r="B16" s="271" t="s">
        <v>218</v>
      </c>
      <c r="C16" s="272"/>
      <c r="D16" s="273"/>
      <c r="E16" s="86" t="s">
        <v>228</v>
      </c>
      <c r="F16" s="128">
        <f>SUM(F148)</f>
        <v>2884.61</v>
      </c>
      <c r="G16" s="128">
        <f>SUM(G148)</f>
        <v>2884.61</v>
      </c>
      <c r="H16" s="128">
        <f>SUM(H148)</f>
        <v>0</v>
      </c>
      <c r="I16" s="103">
        <f t="shared" si="0"/>
        <v>0</v>
      </c>
    </row>
    <row r="17" spans="2:9" s="38" customFormat="1" ht="24.9" customHeight="1" x14ac:dyDescent="0.3">
      <c r="B17" s="271" t="s">
        <v>213</v>
      </c>
      <c r="C17" s="272"/>
      <c r="D17" s="273"/>
      <c r="E17" s="86" t="s">
        <v>227</v>
      </c>
      <c r="F17" s="128">
        <f>SUM(F89,F133,F204)</f>
        <v>47800</v>
      </c>
      <c r="G17" s="128">
        <f>SUM(G89,G133,G204)</f>
        <v>47800</v>
      </c>
      <c r="H17" s="128">
        <f>SUM(H89,H133,H204)</f>
        <v>28750.67</v>
      </c>
      <c r="I17" s="103">
        <f t="shared" si="0"/>
        <v>60.147845188284506</v>
      </c>
    </row>
    <row r="18" spans="2:9" s="38" customFormat="1" ht="24.9" customHeight="1" x14ac:dyDescent="0.3">
      <c r="B18" s="271" t="s">
        <v>219</v>
      </c>
      <c r="C18" s="272"/>
      <c r="D18" s="273"/>
      <c r="E18" s="17" t="s">
        <v>226</v>
      </c>
      <c r="F18" s="128">
        <f>(F153)</f>
        <v>9340</v>
      </c>
      <c r="G18" s="128">
        <f>(G153)</f>
        <v>9340</v>
      </c>
      <c r="H18" s="128">
        <f>(H153)</f>
        <v>4543.41</v>
      </c>
      <c r="I18" s="103">
        <v>0</v>
      </c>
    </row>
    <row r="19" spans="2:9" s="38" customFormat="1" ht="24.9" customHeight="1" x14ac:dyDescent="0.3">
      <c r="B19" s="292" t="s">
        <v>149</v>
      </c>
      <c r="C19" s="293"/>
      <c r="D19" s="294"/>
      <c r="E19" s="111" t="s">
        <v>151</v>
      </c>
      <c r="F19" s="130">
        <f>SUM(F20,F96,F106)</f>
        <v>1153474</v>
      </c>
      <c r="G19" s="130">
        <f>SUM(G20,G96,G106)</f>
        <v>1153474</v>
      </c>
      <c r="H19" s="130">
        <f>SUM(H20,H96,H106)</f>
        <v>605716.22999999986</v>
      </c>
      <c r="I19" s="112">
        <f t="shared" si="0"/>
        <v>52.512343581216378</v>
      </c>
    </row>
    <row r="20" spans="2:9" s="38" customFormat="1" ht="24.9" customHeight="1" x14ac:dyDescent="0.3">
      <c r="B20" s="282" t="s">
        <v>175</v>
      </c>
      <c r="C20" s="283"/>
      <c r="D20" s="284"/>
      <c r="E20" s="114" t="s">
        <v>150</v>
      </c>
      <c r="F20" s="131">
        <f>SUM(F26,F31,F55,F76)</f>
        <v>1088474</v>
      </c>
      <c r="G20" s="131">
        <f>SUM(G26,G31,G55,G76)</f>
        <v>1088474</v>
      </c>
      <c r="H20" s="131">
        <f>SUM(H26,H31,H55,H76)</f>
        <v>579355.25999999989</v>
      </c>
      <c r="I20" s="115">
        <f>(H20/G20*100)</f>
        <v>53.226375641494414</v>
      </c>
    </row>
    <row r="21" spans="2:9" s="38" customFormat="1" ht="24.9" customHeight="1" x14ac:dyDescent="0.3">
      <c r="B21" s="275" t="s">
        <v>139</v>
      </c>
      <c r="C21" s="276"/>
      <c r="D21" s="277"/>
      <c r="E21" s="198" t="s">
        <v>140</v>
      </c>
      <c r="F21" s="127">
        <v>6</v>
      </c>
      <c r="G21" s="127">
        <v>6</v>
      </c>
      <c r="H21" s="127">
        <v>0.5</v>
      </c>
      <c r="I21" s="110">
        <f t="shared" ref="I21:I23" si="1">(H21/G21*100)</f>
        <v>8.3333333333333321</v>
      </c>
    </row>
    <row r="22" spans="2:9" s="38" customFormat="1" ht="24.9" customHeight="1" x14ac:dyDescent="0.3">
      <c r="B22" s="278">
        <v>3</v>
      </c>
      <c r="C22" s="278"/>
      <c r="D22" s="278"/>
      <c r="E22" s="39" t="s">
        <v>3</v>
      </c>
      <c r="F22" s="128">
        <v>6</v>
      </c>
      <c r="G22" s="128">
        <v>6</v>
      </c>
      <c r="H22" s="128">
        <v>0.5</v>
      </c>
      <c r="I22" s="103">
        <f t="shared" si="1"/>
        <v>8.3333333333333321</v>
      </c>
    </row>
    <row r="23" spans="2:9" s="38" customFormat="1" ht="24.9" customHeight="1" x14ac:dyDescent="0.3">
      <c r="B23" s="279">
        <v>32</v>
      </c>
      <c r="C23" s="280"/>
      <c r="D23" s="281"/>
      <c r="E23" s="39" t="s">
        <v>12</v>
      </c>
      <c r="F23" s="128">
        <v>6</v>
      </c>
      <c r="G23" s="128">
        <v>6</v>
      </c>
      <c r="H23" s="128">
        <v>0.5</v>
      </c>
      <c r="I23" s="103">
        <f t="shared" si="1"/>
        <v>8.3333333333333321</v>
      </c>
    </row>
    <row r="24" spans="2:9" s="38" customFormat="1" ht="24.9" customHeight="1" x14ac:dyDescent="0.3">
      <c r="B24" s="200">
        <v>322</v>
      </c>
      <c r="C24" s="201"/>
      <c r="D24" s="202"/>
      <c r="E24" s="87" t="s">
        <v>69</v>
      </c>
      <c r="F24" s="128"/>
      <c r="G24" s="128"/>
      <c r="H24" s="128">
        <v>0.5</v>
      </c>
      <c r="I24" s="103">
        <v>0</v>
      </c>
    </row>
    <row r="25" spans="2:9" s="38" customFormat="1" ht="24.9" customHeight="1" x14ac:dyDescent="0.3">
      <c r="B25" s="200">
        <v>3224</v>
      </c>
      <c r="C25" s="201"/>
      <c r="D25" s="202"/>
      <c r="E25" s="84" t="s">
        <v>152</v>
      </c>
      <c r="F25" s="128"/>
      <c r="G25" s="128"/>
      <c r="H25" s="128">
        <v>0.5</v>
      </c>
      <c r="I25" s="103">
        <v>0</v>
      </c>
    </row>
    <row r="26" spans="2:9" s="38" customFormat="1" ht="24.9" customHeight="1" x14ac:dyDescent="0.3">
      <c r="B26" s="275" t="s">
        <v>141</v>
      </c>
      <c r="C26" s="276"/>
      <c r="D26" s="277"/>
      <c r="E26" s="117" t="s">
        <v>142</v>
      </c>
      <c r="F26" s="132">
        <v>1000</v>
      </c>
      <c r="G26" s="132">
        <v>1000</v>
      </c>
      <c r="H26" s="132">
        <v>40</v>
      </c>
      <c r="I26" s="113">
        <f t="shared" si="0"/>
        <v>4</v>
      </c>
    </row>
    <row r="27" spans="2:9" s="38" customFormat="1" ht="24.9" customHeight="1" x14ac:dyDescent="0.3">
      <c r="B27" s="278">
        <v>3</v>
      </c>
      <c r="C27" s="278"/>
      <c r="D27" s="278"/>
      <c r="E27" s="39" t="s">
        <v>3</v>
      </c>
      <c r="F27" s="128">
        <v>1000</v>
      </c>
      <c r="G27" s="128">
        <v>1000</v>
      </c>
      <c r="H27" s="128">
        <v>40</v>
      </c>
      <c r="I27" s="103">
        <f t="shared" si="0"/>
        <v>4</v>
      </c>
    </row>
    <row r="28" spans="2:9" s="38" customFormat="1" ht="24.9" customHeight="1" x14ac:dyDescent="0.3">
      <c r="B28" s="279">
        <v>32</v>
      </c>
      <c r="C28" s="280"/>
      <c r="D28" s="281"/>
      <c r="E28" s="39" t="s">
        <v>12</v>
      </c>
      <c r="F28" s="128">
        <v>1000</v>
      </c>
      <c r="G28" s="128">
        <v>1000</v>
      </c>
      <c r="H28" s="128">
        <v>40</v>
      </c>
      <c r="I28" s="103">
        <f t="shared" si="0"/>
        <v>4</v>
      </c>
    </row>
    <row r="29" spans="2:9" s="38" customFormat="1" ht="24.9" customHeight="1" x14ac:dyDescent="0.3">
      <c r="B29" s="78">
        <v>322</v>
      </c>
      <c r="C29" s="79"/>
      <c r="D29" s="80"/>
      <c r="E29" s="87" t="s">
        <v>69</v>
      </c>
      <c r="F29" s="128"/>
      <c r="G29" s="128"/>
      <c r="H29" s="128">
        <f>SUM(H30:H30)</f>
        <v>40</v>
      </c>
      <c r="I29" s="103">
        <v>0</v>
      </c>
    </row>
    <row r="30" spans="2:9" s="38" customFormat="1" ht="24.9" customHeight="1" x14ac:dyDescent="0.3">
      <c r="B30" s="78">
        <v>3224</v>
      </c>
      <c r="C30" s="79"/>
      <c r="D30" s="80"/>
      <c r="E30" s="84" t="s">
        <v>152</v>
      </c>
      <c r="F30" s="128"/>
      <c r="G30" s="128"/>
      <c r="H30" s="128">
        <v>40</v>
      </c>
      <c r="I30" s="103">
        <v>0</v>
      </c>
    </row>
    <row r="31" spans="2:9" s="38" customFormat="1" ht="24.9" customHeight="1" x14ac:dyDescent="0.3">
      <c r="B31" s="275" t="s">
        <v>143</v>
      </c>
      <c r="C31" s="276"/>
      <c r="D31" s="277"/>
      <c r="E31" s="117" t="s">
        <v>146</v>
      </c>
      <c r="F31" s="132">
        <v>50000</v>
      </c>
      <c r="G31" s="132">
        <v>50000</v>
      </c>
      <c r="H31" s="132">
        <v>45739.83</v>
      </c>
      <c r="I31" s="113">
        <f t="shared" ref="I31:I66" si="2">(H31/G31*100)</f>
        <v>91.47966000000001</v>
      </c>
    </row>
    <row r="32" spans="2:9" s="38" customFormat="1" ht="24.9" customHeight="1" x14ac:dyDescent="0.3">
      <c r="B32" s="278">
        <v>3</v>
      </c>
      <c r="C32" s="278"/>
      <c r="D32" s="278"/>
      <c r="E32" s="39" t="s">
        <v>3</v>
      </c>
      <c r="F32" s="128">
        <v>50000</v>
      </c>
      <c r="G32" s="128">
        <v>50000</v>
      </c>
      <c r="H32" s="128">
        <f>SUM(H33,H52)</f>
        <v>45739.83</v>
      </c>
      <c r="I32" s="103">
        <f t="shared" si="2"/>
        <v>91.47966000000001</v>
      </c>
    </row>
    <row r="33" spans="2:9" s="38" customFormat="1" ht="24.9" customHeight="1" x14ac:dyDescent="0.3">
      <c r="B33" s="279">
        <v>32</v>
      </c>
      <c r="C33" s="280"/>
      <c r="D33" s="281"/>
      <c r="E33" s="39" t="s">
        <v>12</v>
      </c>
      <c r="F33" s="128">
        <v>49800</v>
      </c>
      <c r="G33" s="128">
        <v>50000</v>
      </c>
      <c r="H33" s="128">
        <f>SUM(H34,H38,H43,H50)</f>
        <v>45739.83</v>
      </c>
      <c r="I33" s="103">
        <f t="shared" si="2"/>
        <v>91.47966000000001</v>
      </c>
    </row>
    <row r="34" spans="2:9" s="38" customFormat="1" ht="24.9" customHeight="1" x14ac:dyDescent="0.3">
      <c r="B34" s="81">
        <v>321</v>
      </c>
      <c r="C34" s="82"/>
      <c r="D34" s="83"/>
      <c r="E34" s="87" t="s">
        <v>23</v>
      </c>
      <c r="F34" s="128"/>
      <c r="G34" s="128"/>
      <c r="H34" s="128">
        <f>SUM(H35:H37)</f>
        <v>2673.04</v>
      </c>
      <c r="I34" s="103">
        <v>0</v>
      </c>
    </row>
    <row r="35" spans="2:9" s="38" customFormat="1" ht="24.9" customHeight="1" x14ac:dyDescent="0.3">
      <c r="B35" s="81">
        <v>3211</v>
      </c>
      <c r="C35" s="82"/>
      <c r="D35" s="83"/>
      <c r="E35" s="87" t="s">
        <v>24</v>
      </c>
      <c r="F35" s="128"/>
      <c r="G35" s="128"/>
      <c r="H35" s="128">
        <v>1609.45</v>
      </c>
      <c r="I35" s="103">
        <v>0</v>
      </c>
    </row>
    <row r="36" spans="2:9" s="38" customFormat="1" ht="24.9" customHeight="1" x14ac:dyDescent="0.3">
      <c r="B36" s="81">
        <v>3213</v>
      </c>
      <c r="C36" s="82"/>
      <c r="D36" s="83"/>
      <c r="E36" s="87" t="s">
        <v>67</v>
      </c>
      <c r="F36" s="128"/>
      <c r="G36" s="128"/>
      <c r="H36" s="128">
        <v>40</v>
      </c>
      <c r="I36" s="103">
        <v>0</v>
      </c>
    </row>
    <row r="37" spans="2:9" s="38" customFormat="1" ht="24.9" customHeight="1" x14ac:dyDescent="0.3">
      <c r="B37" s="209">
        <v>3214</v>
      </c>
      <c r="C37" s="210"/>
      <c r="D37" s="211"/>
      <c r="E37" s="87" t="s">
        <v>68</v>
      </c>
      <c r="F37" s="128"/>
      <c r="G37" s="128"/>
      <c r="H37" s="128">
        <v>1023.59</v>
      </c>
      <c r="I37" s="103">
        <v>0</v>
      </c>
    </row>
    <row r="38" spans="2:9" s="38" customFormat="1" ht="24.9" customHeight="1" x14ac:dyDescent="0.3">
      <c r="B38" s="81">
        <v>322</v>
      </c>
      <c r="C38" s="82"/>
      <c r="D38" s="83"/>
      <c r="E38" s="87" t="s">
        <v>69</v>
      </c>
      <c r="F38" s="128"/>
      <c r="G38" s="128"/>
      <c r="H38" s="128">
        <f>SUM(H39:H42)</f>
        <v>30999.7</v>
      </c>
      <c r="I38" s="103">
        <v>0</v>
      </c>
    </row>
    <row r="39" spans="2:9" s="38" customFormat="1" ht="24.9" customHeight="1" x14ac:dyDescent="0.3">
      <c r="B39" s="81">
        <v>3221</v>
      </c>
      <c r="C39" s="82"/>
      <c r="D39" s="83"/>
      <c r="E39" s="87" t="s">
        <v>71</v>
      </c>
      <c r="F39" s="128"/>
      <c r="G39" s="128"/>
      <c r="H39" s="128">
        <v>4770.21</v>
      </c>
      <c r="I39" s="103">
        <v>0</v>
      </c>
    </row>
    <row r="40" spans="2:9" s="38" customFormat="1" ht="24.9" customHeight="1" x14ac:dyDescent="0.3">
      <c r="B40" s="81">
        <v>3223</v>
      </c>
      <c r="C40" s="82"/>
      <c r="D40" s="83"/>
      <c r="E40" s="87" t="s">
        <v>74</v>
      </c>
      <c r="F40" s="128"/>
      <c r="G40" s="128"/>
      <c r="H40" s="128">
        <v>25891.79</v>
      </c>
      <c r="I40" s="103">
        <v>0</v>
      </c>
    </row>
    <row r="41" spans="2:9" s="38" customFormat="1" ht="24.9" customHeight="1" x14ac:dyDescent="0.3">
      <c r="B41" s="81">
        <v>3224</v>
      </c>
      <c r="C41" s="82"/>
      <c r="D41" s="83"/>
      <c r="E41" s="84" t="s">
        <v>152</v>
      </c>
      <c r="F41" s="128"/>
      <c r="G41" s="128"/>
      <c r="H41" s="128">
        <v>37.700000000000003</v>
      </c>
      <c r="I41" s="103">
        <v>0</v>
      </c>
    </row>
    <row r="42" spans="2:9" s="38" customFormat="1" ht="24.9" customHeight="1" x14ac:dyDescent="0.3">
      <c r="B42" s="229">
        <v>3225</v>
      </c>
      <c r="C42" s="230"/>
      <c r="D42" s="231"/>
      <c r="E42" s="84" t="s">
        <v>229</v>
      </c>
      <c r="F42" s="128"/>
      <c r="G42" s="128"/>
      <c r="H42" s="128">
        <v>300</v>
      </c>
      <c r="I42" s="103">
        <v>0</v>
      </c>
    </row>
    <row r="43" spans="2:9" s="38" customFormat="1" ht="24.9" customHeight="1" x14ac:dyDescent="0.3">
      <c r="B43" s="81">
        <v>323</v>
      </c>
      <c r="C43" s="82"/>
      <c r="D43" s="83"/>
      <c r="E43" s="84" t="s">
        <v>78</v>
      </c>
      <c r="F43" s="128"/>
      <c r="G43" s="128"/>
      <c r="H43" s="128">
        <f>SUM(H44:H49)</f>
        <v>11997.09</v>
      </c>
      <c r="I43" s="103">
        <v>0</v>
      </c>
    </row>
    <row r="44" spans="2:9" s="38" customFormat="1" ht="24.9" customHeight="1" x14ac:dyDescent="0.3">
      <c r="B44" s="81">
        <v>3231</v>
      </c>
      <c r="C44" s="82"/>
      <c r="D44" s="83"/>
      <c r="E44" s="84" t="s">
        <v>80</v>
      </c>
      <c r="F44" s="128"/>
      <c r="G44" s="128"/>
      <c r="H44" s="128">
        <v>880.28</v>
      </c>
      <c r="I44" s="103">
        <v>0</v>
      </c>
    </row>
    <row r="45" spans="2:9" s="38" customFormat="1" ht="24.9" customHeight="1" x14ac:dyDescent="0.3">
      <c r="B45" s="81">
        <v>3232</v>
      </c>
      <c r="C45" s="82"/>
      <c r="D45" s="83"/>
      <c r="E45" s="84" t="s">
        <v>82</v>
      </c>
      <c r="F45" s="128"/>
      <c r="G45" s="128"/>
      <c r="H45" s="128">
        <v>454.19</v>
      </c>
      <c r="I45" s="103">
        <v>0</v>
      </c>
    </row>
    <row r="46" spans="2:9" s="38" customFormat="1" ht="24.9" customHeight="1" x14ac:dyDescent="0.3">
      <c r="B46" s="81">
        <v>3234</v>
      </c>
      <c r="C46" s="82"/>
      <c r="D46" s="83"/>
      <c r="E46" s="84" t="s">
        <v>84</v>
      </c>
      <c r="F46" s="128"/>
      <c r="G46" s="128"/>
      <c r="H46" s="128">
        <v>3319</v>
      </c>
      <c r="I46" s="103">
        <v>0</v>
      </c>
    </row>
    <row r="47" spans="2:9" s="38" customFormat="1" ht="24.9" customHeight="1" x14ac:dyDescent="0.3">
      <c r="B47" s="81">
        <v>3236</v>
      </c>
      <c r="C47" s="82"/>
      <c r="D47" s="83"/>
      <c r="E47" s="84" t="s">
        <v>85</v>
      </c>
      <c r="F47" s="128"/>
      <c r="G47" s="128"/>
      <c r="H47" s="128">
        <v>1890.68</v>
      </c>
      <c r="I47" s="103">
        <v>0</v>
      </c>
    </row>
    <row r="48" spans="2:9" s="38" customFormat="1" ht="24.9" customHeight="1" x14ac:dyDescent="0.3">
      <c r="B48" s="81">
        <v>3238</v>
      </c>
      <c r="C48" s="82"/>
      <c r="D48" s="83"/>
      <c r="E48" s="84" t="s">
        <v>88</v>
      </c>
      <c r="F48" s="128"/>
      <c r="G48" s="128"/>
      <c r="H48" s="128">
        <v>4552.9399999999996</v>
      </c>
      <c r="I48" s="103">
        <v>0</v>
      </c>
    </row>
    <row r="49" spans="2:9" s="38" customFormat="1" ht="24.9" customHeight="1" x14ac:dyDescent="0.3">
      <c r="B49" s="81">
        <v>3239</v>
      </c>
      <c r="C49" s="82"/>
      <c r="D49" s="83"/>
      <c r="E49" s="84" t="s">
        <v>90</v>
      </c>
      <c r="F49" s="128"/>
      <c r="G49" s="128"/>
      <c r="H49" s="128">
        <v>900</v>
      </c>
      <c r="I49" s="103">
        <v>0</v>
      </c>
    </row>
    <row r="50" spans="2:9" s="38" customFormat="1" ht="24.9" customHeight="1" x14ac:dyDescent="0.3">
      <c r="B50" s="81">
        <v>329</v>
      </c>
      <c r="C50" s="82"/>
      <c r="D50" s="83"/>
      <c r="E50" s="84" t="s">
        <v>91</v>
      </c>
      <c r="F50" s="128"/>
      <c r="G50" s="128"/>
      <c r="H50" s="128">
        <f>SUM(H51:H51)</f>
        <v>70</v>
      </c>
      <c r="I50" s="103">
        <v>0</v>
      </c>
    </row>
    <row r="51" spans="2:9" s="38" customFormat="1" ht="24.9" customHeight="1" x14ac:dyDescent="0.3">
      <c r="B51" s="81">
        <v>3294</v>
      </c>
      <c r="C51" s="82"/>
      <c r="D51" s="83"/>
      <c r="E51" s="84" t="s">
        <v>92</v>
      </c>
      <c r="F51" s="128"/>
      <c r="G51" s="128"/>
      <c r="H51" s="128">
        <v>70</v>
      </c>
      <c r="I51" s="103">
        <v>0</v>
      </c>
    </row>
    <row r="52" spans="2:9" s="38" customFormat="1" ht="24.9" customHeight="1" x14ac:dyDescent="0.3">
      <c r="B52" s="81">
        <v>34</v>
      </c>
      <c r="C52" s="82"/>
      <c r="D52" s="83"/>
      <c r="E52" s="84" t="s">
        <v>94</v>
      </c>
      <c r="F52" s="128">
        <v>200</v>
      </c>
      <c r="G52" s="128">
        <v>200</v>
      </c>
      <c r="H52" s="128">
        <v>0</v>
      </c>
      <c r="I52" s="103">
        <f t="shared" si="2"/>
        <v>0</v>
      </c>
    </row>
    <row r="53" spans="2:9" s="38" customFormat="1" ht="24.9" customHeight="1" x14ac:dyDescent="0.3">
      <c r="B53" s="81">
        <v>343</v>
      </c>
      <c r="C53" s="82"/>
      <c r="D53" s="83"/>
      <c r="E53" s="84" t="s">
        <v>95</v>
      </c>
      <c r="F53" s="128"/>
      <c r="G53" s="128"/>
      <c r="H53" s="128">
        <v>0</v>
      </c>
      <c r="I53" s="103">
        <v>0</v>
      </c>
    </row>
    <row r="54" spans="2:9" s="38" customFormat="1" ht="24.9" customHeight="1" x14ac:dyDescent="0.3">
      <c r="B54" s="81">
        <v>3431</v>
      </c>
      <c r="C54" s="82"/>
      <c r="D54" s="83"/>
      <c r="E54" s="84" t="s">
        <v>97</v>
      </c>
      <c r="F54" s="128"/>
      <c r="G54" s="128"/>
      <c r="H54" s="128">
        <v>0</v>
      </c>
      <c r="I54" s="103">
        <v>0</v>
      </c>
    </row>
    <row r="55" spans="2:9" s="38" customFormat="1" ht="24.9" customHeight="1" x14ac:dyDescent="0.3">
      <c r="B55" s="275" t="s">
        <v>211</v>
      </c>
      <c r="C55" s="276"/>
      <c r="D55" s="277"/>
      <c r="E55" s="117" t="s">
        <v>209</v>
      </c>
      <c r="F55" s="127">
        <f>SUM(F56)</f>
        <v>1037474</v>
      </c>
      <c r="G55" s="127">
        <f>SUM(G56)</f>
        <v>1037474</v>
      </c>
      <c r="H55" s="127">
        <v>529907.24</v>
      </c>
      <c r="I55" s="113">
        <f t="shared" si="2"/>
        <v>51.076676620329764</v>
      </c>
    </row>
    <row r="56" spans="2:9" s="38" customFormat="1" ht="24.9" customHeight="1" x14ac:dyDescent="0.3">
      <c r="B56" s="81">
        <v>3</v>
      </c>
      <c r="C56" s="82"/>
      <c r="D56" s="83"/>
      <c r="E56" s="84" t="s">
        <v>3</v>
      </c>
      <c r="F56" s="128">
        <f>SUM(F57,F66,F73)</f>
        <v>1037474</v>
      </c>
      <c r="G56" s="128">
        <f>SUM(G57,G66,G73)</f>
        <v>1037474</v>
      </c>
      <c r="H56" s="128">
        <f>SUM(H57,H66,H73)</f>
        <v>529907.24</v>
      </c>
      <c r="I56" s="103">
        <f t="shared" si="2"/>
        <v>51.076676620329764</v>
      </c>
    </row>
    <row r="57" spans="2:9" s="38" customFormat="1" ht="24.9" customHeight="1" x14ac:dyDescent="0.3">
      <c r="B57" s="81">
        <v>31</v>
      </c>
      <c r="C57" s="82"/>
      <c r="D57" s="83"/>
      <c r="E57" s="84" t="s">
        <v>4</v>
      </c>
      <c r="F57" s="128">
        <v>1002774</v>
      </c>
      <c r="G57" s="128">
        <v>1002774</v>
      </c>
      <c r="H57" s="128">
        <f>SUM(H58,H62,H64)</f>
        <v>509203.97000000003</v>
      </c>
      <c r="I57" s="103">
        <f t="shared" si="2"/>
        <v>50.779534571099774</v>
      </c>
    </row>
    <row r="58" spans="2:9" s="38" customFormat="1" ht="24.9" customHeight="1" x14ac:dyDescent="0.3">
      <c r="B58" s="78">
        <v>311</v>
      </c>
      <c r="C58" s="79"/>
      <c r="D58" s="80"/>
      <c r="E58" s="84" t="s">
        <v>21</v>
      </c>
      <c r="F58" s="128"/>
      <c r="G58" s="128"/>
      <c r="H58" s="128">
        <f>SUM(H59:H61)</f>
        <v>418462.93</v>
      </c>
      <c r="I58" s="103">
        <v>0</v>
      </c>
    </row>
    <row r="59" spans="2:9" s="38" customFormat="1" ht="24.9" customHeight="1" x14ac:dyDescent="0.3">
      <c r="B59" s="81">
        <v>3111</v>
      </c>
      <c r="C59" s="82"/>
      <c r="D59" s="83"/>
      <c r="E59" s="84" t="s">
        <v>22</v>
      </c>
      <c r="F59" s="128"/>
      <c r="G59" s="128"/>
      <c r="H59" s="128">
        <v>397956.07</v>
      </c>
      <c r="I59" s="103">
        <v>0</v>
      </c>
    </row>
    <row r="60" spans="2:9" s="38" customFormat="1" ht="24.9" customHeight="1" x14ac:dyDescent="0.3">
      <c r="B60" s="81">
        <v>3113</v>
      </c>
      <c r="C60" s="82"/>
      <c r="D60" s="83"/>
      <c r="E60" s="84" t="s">
        <v>60</v>
      </c>
      <c r="F60" s="128"/>
      <c r="G60" s="128"/>
      <c r="H60" s="128">
        <v>18007.61</v>
      </c>
      <c r="I60" s="103">
        <v>0</v>
      </c>
    </row>
    <row r="61" spans="2:9" s="38" customFormat="1" ht="24.9" customHeight="1" x14ac:dyDescent="0.3">
      <c r="B61" s="81">
        <v>3114</v>
      </c>
      <c r="C61" s="82"/>
      <c r="D61" s="83"/>
      <c r="E61" s="84" t="s">
        <v>61</v>
      </c>
      <c r="F61" s="128"/>
      <c r="G61" s="128"/>
      <c r="H61" s="128">
        <v>2499.25</v>
      </c>
      <c r="I61" s="103">
        <v>0</v>
      </c>
    </row>
    <row r="62" spans="2:9" s="38" customFormat="1" ht="24.9" customHeight="1" x14ac:dyDescent="0.3">
      <c r="B62" s="81">
        <v>312</v>
      </c>
      <c r="C62" s="82"/>
      <c r="D62" s="83"/>
      <c r="E62" s="84" t="s">
        <v>62</v>
      </c>
      <c r="F62" s="128"/>
      <c r="G62" s="128"/>
      <c r="H62" s="128">
        <f>SUM(H63)</f>
        <v>21378.33</v>
      </c>
      <c r="I62" s="103">
        <v>0</v>
      </c>
    </row>
    <row r="63" spans="2:9" s="38" customFormat="1" ht="24.9" customHeight="1" x14ac:dyDescent="0.3">
      <c r="B63" s="81">
        <v>3121</v>
      </c>
      <c r="C63" s="82"/>
      <c r="D63" s="83"/>
      <c r="E63" s="84" t="s">
        <v>62</v>
      </c>
      <c r="F63" s="128"/>
      <c r="G63" s="128"/>
      <c r="H63" s="128">
        <v>21378.33</v>
      </c>
      <c r="I63" s="103">
        <v>0</v>
      </c>
    </row>
    <row r="64" spans="2:9" s="38" customFormat="1" ht="24.9" customHeight="1" x14ac:dyDescent="0.3">
      <c r="B64" s="81">
        <v>313</v>
      </c>
      <c r="C64" s="82"/>
      <c r="D64" s="83"/>
      <c r="E64" s="84" t="s">
        <v>63</v>
      </c>
      <c r="F64" s="128"/>
      <c r="G64" s="128"/>
      <c r="H64" s="128">
        <f>SUM(H65)</f>
        <v>69362.710000000006</v>
      </c>
      <c r="I64" s="103">
        <v>0</v>
      </c>
    </row>
    <row r="65" spans="2:9" s="38" customFormat="1" ht="24.9" customHeight="1" x14ac:dyDescent="0.3">
      <c r="B65" s="81">
        <v>3132</v>
      </c>
      <c r="C65" s="82"/>
      <c r="D65" s="83"/>
      <c r="E65" s="84" t="s">
        <v>64</v>
      </c>
      <c r="F65" s="128"/>
      <c r="G65" s="128"/>
      <c r="H65" s="128">
        <v>69362.710000000006</v>
      </c>
      <c r="I65" s="103">
        <v>0</v>
      </c>
    </row>
    <row r="66" spans="2:9" s="38" customFormat="1" ht="24.9" customHeight="1" x14ac:dyDescent="0.3">
      <c r="B66" s="279">
        <v>32</v>
      </c>
      <c r="C66" s="280"/>
      <c r="D66" s="281"/>
      <c r="E66" s="39" t="s">
        <v>12</v>
      </c>
      <c r="F66" s="128">
        <v>32700</v>
      </c>
      <c r="G66" s="128">
        <v>32700</v>
      </c>
      <c r="H66" s="128">
        <f>SUM(H67,H69,H71)</f>
        <v>18625.310000000001</v>
      </c>
      <c r="I66" s="103">
        <f t="shared" si="2"/>
        <v>56.958134556574926</v>
      </c>
    </row>
    <row r="67" spans="2:9" s="38" customFormat="1" ht="24.9" customHeight="1" x14ac:dyDescent="0.3">
      <c r="B67" s="81">
        <v>321</v>
      </c>
      <c r="C67" s="82"/>
      <c r="D67" s="83"/>
      <c r="E67" s="87" t="s">
        <v>23</v>
      </c>
      <c r="F67" s="128"/>
      <c r="G67" s="128"/>
      <c r="H67" s="128">
        <f>SUM(H68)</f>
        <v>16814.82</v>
      </c>
      <c r="I67" s="103">
        <v>0</v>
      </c>
    </row>
    <row r="68" spans="2:9" s="38" customFormat="1" ht="24.9" customHeight="1" x14ac:dyDescent="0.3">
      <c r="B68" s="81">
        <v>3212</v>
      </c>
      <c r="C68" s="82"/>
      <c r="D68" s="83"/>
      <c r="E68" s="84" t="s">
        <v>153</v>
      </c>
      <c r="F68" s="128"/>
      <c r="G68" s="128"/>
      <c r="H68" s="128">
        <v>16814.82</v>
      </c>
      <c r="I68" s="103">
        <v>0</v>
      </c>
    </row>
    <row r="69" spans="2:9" s="38" customFormat="1" ht="24.9" customHeight="1" x14ac:dyDescent="0.3">
      <c r="B69" s="81">
        <v>322</v>
      </c>
      <c r="C69" s="82"/>
      <c r="D69" s="83"/>
      <c r="E69" s="87" t="s">
        <v>69</v>
      </c>
      <c r="F69" s="128"/>
      <c r="G69" s="128"/>
      <c r="H69" s="128">
        <v>549.54</v>
      </c>
      <c r="I69" s="103">
        <v>0</v>
      </c>
    </row>
    <row r="70" spans="2:9" s="38" customFormat="1" ht="24.9" customHeight="1" x14ac:dyDescent="0.3">
      <c r="B70" s="81">
        <v>3221</v>
      </c>
      <c r="C70" s="82"/>
      <c r="D70" s="83"/>
      <c r="E70" s="87" t="s">
        <v>71</v>
      </c>
      <c r="F70" s="128"/>
      <c r="G70" s="128"/>
      <c r="H70" s="128">
        <v>549.54</v>
      </c>
      <c r="I70" s="103">
        <v>0</v>
      </c>
    </row>
    <row r="71" spans="2:9" s="38" customFormat="1" ht="24.9" customHeight="1" x14ac:dyDescent="0.3">
      <c r="B71" s="81">
        <v>329</v>
      </c>
      <c r="C71" s="82"/>
      <c r="D71" s="83"/>
      <c r="E71" s="84" t="s">
        <v>91</v>
      </c>
      <c r="F71" s="128"/>
      <c r="G71" s="128"/>
      <c r="H71" s="128">
        <v>1260.95</v>
      </c>
      <c r="I71" s="103">
        <v>0</v>
      </c>
    </row>
    <row r="72" spans="2:9" s="38" customFormat="1" ht="24.9" customHeight="1" x14ac:dyDescent="0.3">
      <c r="B72" s="214">
        <v>3295</v>
      </c>
      <c r="C72" s="215"/>
      <c r="D72" s="216"/>
      <c r="E72" s="84" t="s">
        <v>93</v>
      </c>
      <c r="F72" s="128"/>
      <c r="G72" s="128"/>
      <c r="H72" s="128">
        <v>1260.95</v>
      </c>
      <c r="I72" s="103">
        <v>0</v>
      </c>
    </row>
    <row r="73" spans="2:9" s="38" customFormat="1" ht="24.9" customHeight="1" x14ac:dyDescent="0.3">
      <c r="B73" s="217">
        <v>37</v>
      </c>
      <c r="C73" s="218"/>
      <c r="D73" s="219"/>
      <c r="E73" s="84" t="s">
        <v>154</v>
      </c>
      <c r="F73" s="128">
        <v>2000</v>
      </c>
      <c r="G73" s="128">
        <v>2000</v>
      </c>
      <c r="H73" s="128">
        <v>2077.96</v>
      </c>
      <c r="I73" s="103">
        <f t="shared" ref="I73" si="3">(H73/G73*100)</f>
        <v>103.898</v>
      </c>
    </row>
    <row r="74" spans="2:9" s="38" customFormat="1" ht="24.9" customHeight="1" x14ac:dyDescent="0.3">
      <c r="B74" s="217">
        <v>372</v>
      </c>
      <c r="C74" s="218"/>
      <c r="D74" s="219"/>
      <c r="E74" s="84" t="s">
        <v>155</v>
      </c>
      <c r="F74" s="128"/>
      <c r="G74" s="128"/>
      <c r="H74" s="128">
        <v>2077.96</v>
      </c>
      <c r="I74" s="103">
        <v>0</v>
      </c>
    </row>
    <row r="75" spans="2:9" s="38" customFormat="1" ht="24.9" customHeight="1" x14ac:dyDescent="0.3">
      <c r="B75" s="217">
        <v>3722</v>
      </c>
      <c r="C75" s="218"/>
      <c r="D75" s="219"/>
      <c r="E75" s="84" t="s">
        <v>100</v>
      </c>
      <c r="F75" s="128"/>
      <c r="G75" s="128"/>
      <c r="H75" s="128">
        <v>2077.96</v>
      </c>
      <c r="I75" s="103">
        <v>0</v>
      </c>
    </row>
    <row r="76" spans="2:9" s="38" customFormat="1" ht="24.9" customHeight="1" x14ac:dyDescent="0.3">
      <c r="B76" s="275" t="s">
        <v>210</v>
      </c>
      <c r="C76" s="276"/>
      <c r="D76" s="277"/>
      <c r="E76" s="117" t="s">
        <v>212</v>
      </c>
      <c r="F76" s="132">
        <v>0</v>
      </c>
      <c r="G76" s="132">
        <v>0</v>
      </c>
      <c r="H76" s="132">
        <v>3668.19</v>
      </c>
      <c r="I76" s="113">
        <v>0</v>
      </c>
    </row>
    <row r="77" spans="2:9" s="38" customFormat="1" ht="24.9" customHeight="1" x14ac:dyDescent="0.3">
      <c r="B77" s="278">
        <v>3</v>
      </c>
      <c r="C77" s="278"/>
      <c r="D77" s="278"/>
      <c r="E77" s="39" t="s">
        <v>3</v>
      </c>
      <c r="F77" s="128">
        <v>0</v>
      </c>
      <c r="G77" s="128">
        <v>0</v>
      </c>
      <c r="H77" s="128">
        <f>SUM(H78)</f>
        <v>2770.89</v>
      </c>
      <c r="I77" s="103">
        <v>0</v>
      </c>
    </row>
    <row r="78" spans="2:9" s="38" customFormat="1" ht="24.9" customHeight="1" x14ac:dyDescent="0.3">
      <c r="B78" s="279">
        <v>32</v>
      </c>
      <c r="C78" s="280"/>
      <c r="D78" s="281"/>
      <c r="E78" s="39" t="s">
        <v>12</v>
      </c>
      <c r="F78" s="128">
        <v>0</v>
      </c>
      <c r="G78" s="128">
        <v>0</v>
      </c>
      <c r="H78" s="128">
        <f>SUM(H79,H81,H83)</f>
        <v>2770.89</v>
      </c>
      <c r="I78" s="103">
        <v>0</v>
      </c>
    </row>
    <row r="79" spans="2:9" s="38" customFormat="1" ht="24.9" customHeight="1" x14ac:dyDescent="0.3">
      <c r="B79" s="195">
        <v>321</v>
      </c>
      <c r="C79" s="196"/>
      <c r="D79" s="197"/>
      <c r="E79" s="87" t="s">
        <v>23</v>
      </c>
      <c r="F79" s="128"/>
      <c r="G79" s="128"/>
      <c r="H79" s="128">
        <f>SUM(H80:H80)</f>
        <v>473.75</v>
      </c>
      <c r="I79" s="103">
        <v>0</v>
      </c>
    </row>
    <row r="80" spans="2:9" s="38" customFormat="1" ht="24.9" customHeight="1" x14ac:dyDescent="0.3">
      <c r="B80" s="195">
        <v>3213</v>
      </c>
      <c r="C80" s="196"/>
      <c r="D80" s="197"/>
      <c r="E80" s="87" t="s">
        <v>67</v>
      </c>
      <c r="F80" s="128"/>
      <c r="G80" s="128"/>
      <c r="H80" s="128">
        <v>473.75</v>
      </c>
      <c r="I80" s="103">
        <v>0</v>
      </c>
    </row>
    <row r="81" spans="2:9" s="38" customFormat="1" ht="24.9" customHeight="1" x14ac:dyDescent="0.3">
      <c r="B81" s="81">
        <v>322</v>
      </c>
      <c r="C81" s="82"/>
      <c r="D81" s="83"/>
      <c r="E81" s="87" t="s">
        <v>69</v>
      </c>
      <c r="F81" s="128"/>
      <c r="G81" s="128"/>
      <c r="H81" s="128">
        <v>2102.14</v>
      </c>
      <c r="I81" s="103">
        <v>0</v>
      </c>
    </row>
    <row r="82" spans="2:9" s="38" customFormat="1" ht="24.9" customHeight="1" x14ac:dyDescent="0.3">
      <c r="B82" s="81">
        <v>3221</v>
      </c>
      <c r="C82" s="82"/>
      <c r="D82" s="83"/>
      <c r="E82" s="87" t="s">
        <v>71</v>
      </c>
      <c r="F82" s="128"/>
      <c r="G82" s="128"/>
      <c r="H82" s="128">
        <v>2102.14</v>
      </c>
      <c r="I82" s="103">
        <v>0</v>
      </c>
    </row>
    <row r="83" spans="2:9" s="38" customFormat="1" ht="24.9" customHeight="1" x14ac:dyDescent="0.3">
      <c r="B83" s="81">
        <v>323</v>
      </c>
      <c r="C83" s="82"/>
      <c r="D83" s="83"/>
      <c r="E83" s="84" t="s">
        <v>78</v>
      </c>
      <c r="F83" s="128"/>
      <c r="G83" s="128"/>
      <c r="H83" s="128">
        <f>SUM(H84:H84)</f>
        <v>195</v>
      </c>
      <c r="I83" s="103">
        <v>0</v>
      </c>
    </row>
    <row r="84" spans="2:9" s="38" customFormat="1" ht="24.9" customHeight="1" x14ac:dyDescent="0.3">
      <c r="B84" s="81">
        <v>3239</v>
      </c>
      <c r="C84" s="82"/>
      <c r="D84" s="83"/>
      <c r="E84" s="84" t="s">
        <v>90</v>
      </c>
      <c r="F84" s="128"/>
      <c r="G84" s="128"/>
      <c r="H84" s="128">
        <v>195</v>
      </c>
      <c r="I84" s="103">
        <v>0</v>
      </c>
    </row>
    <row r="85" spans="2:9" s="38" customFormat="1" ht="24.9" customHeight="1" x14ac:dyDescent="0.3">
      <c r="B85" s="229">
        <v>4</v>
      </c>
      <c r="C85" s="230"/>
      <c r="D85" s="231"/>
      <c r="E85" s="87" t="s">
        <v>5</v>
      </c>
      <c r="F85" s="128"/>
      <c r="G85" s="128"/>
      <c r="H85" s="128">
        <v>897.3</v>
      </c>
      <c r="I85" s="103">
        <v>0</v>
      </c>
    </row>
    <row r="86" spans="2:9" s="38" customFormat="1" ht="24.9" customHeight="1" x14ac:dyDescent="0.3">
      <c r="B86" s="229">
        <v>42</v>
      </c>
      <c r="C86" s="230"/>
      <c r="D86" s="231"/>
      <c r="E86" s="84" t="s">
        <v>103</v>
      </c>
      <c r="F86" s="128"/>
      <c r="G86" s="128"/>
      <c r="H86" s="128">
        <v>897.3</v>
      </c>
      <c r="I86" s="103">
        <v>0</v>
      </c>
    </row>
    <row r="87" spans="2:9" s="38" customFormat="1" ht="24.9" customHeight="1" x14ac:dyDescent="0.3">
      <c r="B87" s="229">
        <v>424</v>
      </c>
      <c r="C87" s="230"/>
      <c r="D87" s="231"/>
      <c r="E87" s="84" t="s">
        <v>157</v>
      </c>
      <c r="F87" s="128"/>
      <c r="G87" s="128"/>
      <c r="H87" s="128">
        <v>897.3</v>
      </c>
      <c r="I87" s="103">
        <v>0</v>
      </c>
    </row>
    <row r="88" spans="2:9" s="38" customFormat="1" ht="24.9" customHeight="1" x14ac:dyDescent="0.3">
      <c r="B88" s="229">
        <v>4241</v>
      </c>
      <c r="C88" s="230"/>
      <c r="D88" s="231"/>
      <c r="E88" s="84" t="s">
        <v>108</v>
      </c>
      <c r="F88" s="128"/>
      <c r="G88" s="128"/>
      <c r="H88" s="128">
        <v>897.3</v>
      </c>
      <c r="I88" s="103">
        <v>0</v>
      </c>
    </row>
    <row r="89" spans="2:9" s="38" customFormat="1" ht="24.9" customHeight="1" x14ac:dyDescent="0.3">
      <c r="B89" s="275" t="s">
        <v>213</v>
      </c>
      <c r="C89" s="276"/>
      <c r="D89" s="277"/>
      <c r="E89" s="117" t="s">
        <v>214</v>
      </c>
      <c r="F89" s="132">
        <v>17000</v>
      </c>
      <c r="G89" s="132">
        <v>17000</v>
      </c>
      <c r="H89" s="132">
        <v>8260.67</v>
      </c>
      <c r="I89" s="113">
        <f t="shared" ref="I89:I91" si="4">(H89/G89*100)</f>
        <v>48.592176470588235</v>
      </c>
    </row>
    <row r="90" spans="2:9" s="38" customFormat="1" ht="24.9" customHeight="1" x14ac:dyDescent="0.3">
      <c r="B90" s="217">
        <v>3</v>
      </c>
      <c r="C90" s="218"/>
      <c r="D90" s="219"/>
      <c r="E90" s="84" t="s">
        <v>3</v>
      </c>
      <c r="F90" s="129">
        <v>17000</v>
      </c>
      <c r="G90" s="129">
        <v>17000</v>
      </c>
      <c r="H90" s="129">
        <v>8260.67</v>
      </c>
      <c r="I90" s="103">
        <f t="shared" si="4"/>
        <v>48.592176470588235</v>
      </c>
    </row>
    <row r="91" spans="2:9" s="38" customFormat="1" ht="24.9" customHeight="1" x14ac:dyDescent="0.3">
      <c r="B91" s="217">
        <v>31</v>
      </c>
      <c r="C91" s="218"/>
      <c r="D91" s="219"/>
      <c r="E91" s="84" t="s">
        <v>4</v>
      </c>
      <c r="F91" s="129">
        <v>17000</v>
      </c>
      <c r="G91" s="129">
        <v>17000</v>
      </c>
      <c r="H91" s="129">
        <v>8260.67</v>
      </c>
      <c r="I91" s="103">
        <f t="shared" si="4"/>
        <v>48.592176470588235</v>
      </c>
    </row>
    <row r="92" spans="2:9" s="38" customFormat="1" ht="24.9" customHeight="1" x14ac:dyDescent="0.3">
      <c r="B92" s="217">
        <v>311</v>
      </c>
      <c r="C92" s="218"/>
      <c r="D92" s="219"/>
      <c r="E92" s="84" t="s">
        <v>21</v>
      </c>
      <c r="F92" s="129"/>
      <c r="G92" s="221"/>
      <c r="H92" s="129">
        <v>7090.69</v>
      </c>
      <c r="I92" s="222"/>
    </row>
    <row r="93" spans="2:9" s="38" customFormat="1" ht="24.9" customHeight="1" x14ac:dyDescent="0.3">
      <c r="B93" s="217">
        <v>3111</v>
      </c>
      <c r="C93" s="218"/>
      <c r="D93" s="219"/>
      <c r="E93" s="84" t="s">
        <v>22</v>
      </c>
      <c r="F93" s="129"/>
      <c r="G93" s="221"/>
      <c r="H93" s="129">
        <v>7090.69</v>
      </c>
      <c r="I93" s="222"/>
    </row>
    <row r="94" spans="2:9" s="38" customFormat="1" ht="24.9" customHeight="1" x14ac:dyDescent="0.3">
      <c r="B94" s="217">
        <v>313</v>
      </c>
      <c r="C94" s="218"/>
      <c r="D94" s="219"/>
      <c r="E94" s="84" t="s">
        <v>63</v>
      </c>
      <c r="F94" s="129"/>
      <c r="G94" s="128"/>
      <c r="H94" s="128">
        <v>1169.98</v>
      </c>
      <c r="I94" s="103"/>
    </row>
    <row r="95" spans="2:9" s="38" customFormat="1" ht="24.9" customHeight="1" x14ac:dyDescent="0.3">
      <c r="B95" s="217">
        <v>3132</v>
      </c>
      <c r="C95" s="218"/>
      <c r="D95" s="219"/>
      <c r="E95" s="84" t="s">
        <v>64</v>
      </c>
      <c r="F95" s="129"/>
      <c r="G95" s="128"/>
      <c r="H95" s="128">
        <v>1169.98</v>
      </c>
      <c r="I95" s="103"/>
    </row>
    <row r="96" spans="2:9" s="38" customFormat="1" ht="24.9" customHeight="1" x14ac:dyDescent="0.3">
      <c r="B96" s="282" t="s">
        <v>174</v>
      </c>
      <c r="C96" s="283"/>
      <c r="D96" s="284"/>
      <c r="E96" s="114" t="s">
        <v>156</v>
      </c>
      <c r="F96" s="133">
        <v>13000</v>
      </c>
      <c r="G96" s="133">
        <v>13000</v>
      </c>
      <c r="H96" s="133">
        <v>77.69</v>
      </c>
      <c r="I96" s="118">
        <f t="shared" ref="I96:I116" si="5">(H96/G96*100)</f>
        <v>0.59761538461538466</v>
      </c>
    </row>
    <row r="97" spans="2:9" s="38" customFormat="1" ht="24.9" customHeight="1" x14ac:dyDescent="0.3">
      <c r="B97" s="275" t="s">
        <v>211</v>
      </c>
      <c r="C97" s="276"/>
      <c r="D97" s="277"/>
      <c r="E97" s="117" t="s">
        <v>209</v>
      </c>
      <c r="F97" s="132">
        <f t="shared" ref="F97:G97" si="6">SUM(F98,F102)</f>
        <v>13000</v>
      </c>
      <c r="G97" s="132">
        <f t="shared" si="6"/>
        <v>13000</v>
      </c>
      <c r="H97" s="132">
        <f>SUM(H98,H102)</f>
        <v>77.69</v>
      </c>
      <c r="I97" s="113">
        <f t="shared" si="5"/>
        <v>0.59761538461538466</v>
      </c>
    </row>
    <row r="98" spans="2:9" s="38" customFormat="1" ht="24.9" customHeight="1" x14ac:dyDescent="0.3">
      <c r="B98" s="278">
        <v>3</v>
      </c>
      <c r="C98" s="278"/>
      <c r="D98" s="278"/>
      <c r="E98" s="39" t="s">
        <v>3</v>
      </c>
      <c r="F98" s="128">
        <v>11000</v>
      </c>
      <c r="G98" s="128">
        <v>11000</v>
      </c>
      <c r="H98" s="128">
        <v>18.05</v>
      </c>
      <c r="I98" s="103">
        <f t="shared" si="5"/>
        <v>0.16409090909090909</v>
      </c>
    </row>
    <row r="99" spans="2:9" s="38" customFormat="1" ht="24.9" customHeight="1" x14ac:dyDescent="0.3">
      <c r="B99" s="81">
        <v>37</v>
      </c>
      <c r="C99" s="82"/>
      <c r="D99" s="83"/>
      <c r="E99" s="84" t="s">
        <v>154</v>
      </c>
      <c r="F99" s="128">
        <v>11000</v>
      </c>
      <c r="G99" s="128">
        <v>11000</v>
      </c>
      <c r="H99" s="128">
        <v>18.05</v>
      </c>
      <c r="I99" s="103">
        <f t="shared" si="5"/>
        <v>0.16409090909090909</v>
      </c>
    </row>
    <row r="100" spans="2:9" s="38" customFormat="1" ht="24.9" customHeight="1" x14ac:dyDescent="0.3">
      <c r="B100" s="81">
        <v>372</v>
      </c>
      <c r="C100" s="82"/>
      <c r="D100" s="83"/>
      <c r="E100" s="84" t="s">
        <v>155</v>
      </c>
      <c r="F100" s="128"/>
      <c r="G100" s="128"/>
      <c r="H100" s="128">
        <v>18.05</v>
      </c>
      <c r="I100" s="103">
        <v>0</v>
      </c>
    </row>
    <row r="101" spans="2:9" s="38" customFormat="1" ht="24.9" customHeight="1" x14ac:dyDescent="0.3">
      <c r="B101" s="81">
        <v>3722</v>
      </c>
      <c r="C101" s="82"/>
      <c r="D101" s="83"/>
      <c r="E101" s="84" t="s">
        <v>100</v>
      </c>
      <c r="F101" s="128"/>
      <c r="G101" s="128"/>
      <c r="H101" s="128">
        <v>18.05</v>
      </c>
      <c r="I101" s="103">
        <v>0</v>
      </c>
    </row>
    <row r="102" spans="2:9" s="38" customFormat="1" ht="24.9" customHeight="1" x14ac:dyDescent="0.3">
      <c r="B102" s="81">
        <v>4</v>
      </c>
      <c r="C102" s="82"/>
      <c r="D102" s="83"/>
      <c r="E102" s="87" t="s">
        <v>5</v>
      </c>
      <c r="F102" s="128">
        <v>2000</v>
      </c>
      <c r="G102" s="128">
        <v>2000</v>
      </c>
      <c r="H102" s="128">
        <v>59.64</v>
      </c>
      <c r="I102" s="103">
        <f t="shared" si="5"/>
        <v>2.9819999999999998</v>
      </c>
    </row>
    <row r="103" spans="2:9" s="38" customFormat="1" ht="24.9" customHeight="1" x14ac:dyDescent="0.3">
      <c r="B103" s="81">
        <v>42</v>
      </c>
      <c r="C103" s="82"/>
      <c r="D103" s="83"/>
      <c r="E103" s="84" t="s">
        <v>103</v>
      </c>
      <c r="F103" s="128">
        <v>2000</v>
      </c>
      <c r="G103" s="128">
        <v>2000</v>
      </c>
      <c r="H103" s="128">
        <v>59.64</v>
      </c>
      <c r="I103" s="103">
        <f t="shared" si="5"/>
        <v>2.9819999999999998</v>
      </c>
    </row>
    <row r="104" spans="2:9" s="38" customFormat="1" ht="24.9" customHeight="1" x14ac:dyDescent="0.3">
      <c r="B104" s="81">
        <v>424</v>
      </c>
      <c r="C104" s="82"/>
      <c r="D104" s="83"/>
      <c r="E104" s="84" t="s">
        <v>157</v>
      </c>
      <c r="F104" s="128"/>
      <c r="G104" s="128"/>
      <c r="H104" s="128">
        <v>59.64</v>
      </c>
      <c r="I104" s="103">
        <v>0</v>
      </c>
    </row>
    <row r="105" spans="2:9" s="38" customFormat="1" ht="24.9" customHeight="1" x14ac:dyDescent="0.3">
      <c r="B105" s="81">
        <v>4241</v>
      </c>
      <c r="C105" s="82"/>
      <c r="D105" s="83"/>
      <c r="E105" s="84" t="s">
        <v>108</v>
      </c>
      <c r="F105" s="128"/>
      <c r="G105" s="128"/>
      <c r="H105" s="128">
        <v>59.64</v>
      </c>
      <c r="I105" s="103">
        <v>0</v>
      </c>
    </row>
    <row r="106" spans="2:9" s="38" customFormat="1" ht="24.9" customHeight="1" x14ac:dyDescent="0.3">
      <c r="B106" s="282" t="s">
        <v>173</v>
      </c>
      <c r="C106" s="283"/>
      <c r="D106" s="284"/>
      <c r="E106" s="119" t="s">
        <v>158</v>
      </c>
      <c r="F106" s="133">
        <v>52000</v>
      </c>
      <c r="G106" s="133">
        <v>52000</v>
      </c>
      <c r="H106" s="133">
        <v>26283.279999999999</v>
      </c>
      <c r="I106" s="118">
        <f t="shared" si="5"/>
        <v>50.544769230769226</v>
      </c>
    </row>
    <row r="107" spans="2:9" s="38" customFormat="1" ht="24.9" customHeight="1" x14ac:dyDescent="0.3">
      <c r="B107" s="275" t="s">
        <v>211</v>
      </c>
      <c r="C107" s="276"/>
      <c r="D107" s="277"/>
      <c r="E107" s="117" t="s">
        <v>209</v>
      </c>
      <c r="F107" s="199">
        <v>52000</v>
      </c>
      <c r="G107" s="199">
        <v>52000</v>
      </c>
      <c r="H107" s="132">
        <v>26283.279999999999</v>
      </c>
      <c r="I107" s="113">
        <f t="shared" si="5"/>
        <v>50.544769230769226</v>
      </c>
    </row>
    <row r="108" spans="2:9" s="38" customFormat="1" ht="24.9" customHeight="1" x14ac:dyDescent="0.3">
      <c r="B108" s="278">
        <v>3</v>
      </c>
      <c r="C108" s="278"/>
      <c r="D108" s="278"/>
      <c r="E108" s="39" t="s">
        <v>3</v>
      </c>
      <c r="F108" s="128">
        <v>52000</v>
      </c>
      <c r="G108" s="128">
        <v>52000</v>
      </c>
      <c r="H108" s="128">
        <v>26283.279999999999</v>
      </c>
      <c r="I108" s="103">
        <f t="shared" si="5"/>
        <v>50.544769230769226</v>
      </c>
    </row>
    <row r="109" spans="2:9" s="38" customFormat="1" ht="24.9" customHeight="1" x14ac:dyDescent="0.3">
      <c r="B109" s="279">
        <v>32</v>
      </c>
      <c r="C109" s="280"/>
      <c r="D109" s="281"/>
      <c r="E109" s="39" t="s">
        <v>12</v>
      </c>
      <c r="F109" s="128">
        <v>52000</v>
      </c>
      <c r="G109" s="128">
        <v>52000</v>
      </c>
      <c r="H109" s="128">
        <v>26283.279999999999</v>
      </c>
      <c r="I109" s="103">
        <f t="shared" si="5"/>
        <v>50.544769230769226</v>
      </c>
    </row>
    <row r="110" spans="2:9" s="38" customFormat="1" ht="24.9" customHeight="1" x14ac:dyDescent="0.3">
      <c r="B110" s="81">
        <v>322</v>
      </c>
      <c r="C110" s="82"/>
      <c r="D110" s="83"/>
      <c r="E110" s="87" t="s">
        <v>69</v>
      </c>
      <c r="F110" s="128"/>
      <c r="G110" s="128"/>
      <c r="H110" s="128">
        <v>26283.279999999999</v>
      </c>
      <c r="I110" s="103">
        <v>0</v>
      </c>
    </row>
    <row r="111" spans="2:9" s="38" customFormat="1" ht="24.9" customHeight="1" x14ac:dyDescent="0.3">
      <c r="B111" s="81">
        <v>3222</v>
      </c>
      <c r="C111" s="82"/>
      <c r="D111" s="83"/>
      <c r="E111" s="87" t="s">
        <v>72</v>
      </c>
      <c r="F111" s="128"/>
      <c r="G111" s="128"/>
      <c r="H111" s="128">
        <v>26283.279999999999</v>
      </c>
      <c r="I111" s="103">
        <v>0</v>
      </c>
    </row>
    <row r="112" spans="2:9" s="38" customFormat="1" ht="24.9" customHeight="1" x14ac:dyDescent="0.3">
      <c r="B112" s="292" t="s">
        <v>159</v>
      </c>
      <c r="C112" s="293"/>
      <c r="D112" s="294"/>
      <c r="E112" s="111" t="s">
        <v>160</v>
      </c>
      <c r="F112" s="134">
        <f>SUM(F113,F140,F162,F180,F187)</f>
        <v>145860</v>
      </c>
      <c r="G112" s="134">
        <f>SUM(G113,G140,G162,G180,G187)</f>
        <v>145860</v>
      </c>
      <c r="H112" s="134">
        <f>SUM(H113,H140,H162,H180,H187)</f>
        <v>78092.399999999994</v>
      </c>
      <c r="I112" s="122">
        <f t="shared" si="5"/>
        <v>53.539284245166598</v>
      </c>
    </row>
    <row r="113" spans="2:9" s="38" customFormat="1" ht="24.9" customHeight="1" x14ac:dyDescent="0.3">
      <c r="B113" s="282" t="s">
        <v>172</v>
      </c>
      <c r="C113" s="283"/>
      <c r="D113" s="284"/>
      <c r="E113" s="120" t="s">
        <v>161</v>
      </c>
      <c r="F113" s="133">
        <f>SUM(F114,F133)</f>
        <v>83050</v>
      </c>
      <c r="G113" s="133">
        <f>SUM(G114,G133)</f>
        <v>83050</v>
      </c>
      <c r="H113" s="133">
        <v>43642.31</v>
      </c>
      <c r="I113" s="118">
        <f t="shared" si="5"/>
        <v>52.549440096327515</v>
      </c>
    </row>
    <row r="114" spans="2:9" s="38" customFormat="1" ht="24.9" customHeight="1" x14ac:dyDescent="0.3">
      <c r="B114" s="275" t="s">
        <v>141</v>
      </c>
      <c r="C114" s="276"/>
      <c r="D114" s="277"/>
      <c r="E114" s="117" t="s">
        <v>142</v>
      </c>
      <c r="F114" s="199">
        <f>SUM(F116,F123)</f>
        <v>53050</v>
      </c>
      <c r="G114" s="199">
        <f>SUM(G116,G123)</f>
        <v>53050</v>
      </c>
      <c r="H114" s="132">
        <v>23652.31</v>
      </c>
      <c r="I114" s="113">
        <f t="shared" si="5"/>
        <v>44.584938737040531</v>
      </c>
    </row>
    <row r="115" spans="2:9" s="38" customFormat="1" ht="24.9" customHeight="1" x14ac:dyDescent="0.3">
      <c r="B115" s="278">
        <v>3</v>
      </c>
      <c r="C115" s="278"/>
      <c r="D115" s="278"/>
      <c r="E115" s="39" t="s">
        <v>3</v>
      </c>
      <c r="F115" s="223">
        <f>SUM(F116,F123)</f>
        <v>53050</v>
      </c>
      <c r="G115" s="223">
        <f>SUM(G116,G123)</f>
        <v>53050</v>
      </c>
      <c r="H115" s="128">
        <v>23652.31</v>
      </c>
      <c r="I115" s="103">
        <f t="shared" si="5"/>
        <v>44.584938737040531</v>
      </c>
    </row>
    <row r="116" spans="2:9" s="38" customFormat="1" ht="24.9" customHeight="1" x14ac:dyDescent="0.3">
      <c r="B116" s="81">
        <v>31</v>
      </c>
      <c r="C116" s="82"/>
      <c r="D116" s="83"/>
      <c r="E116" s="84" t="s">
        <v>4</v>
      </c>
      <c r="F116" s="128">
        <v>25000</v>
      </c>
      <c r="G116" s="128">
        <v>25000</v>
      </c>
      <c r="H116" s="128">
        <v>11054.24</v>
      </c>
      <c r="I116" s="103">
        <f t="shared" si="5"/>
        <v>44.21696</v>
      </c>
    </row>
    <row r="117" spans="2:9" s="38" customFormat="1" ht="24.9" customHeight="1" x14ac:dyDescent="0.3">
      <c r="B117" s="81">
        <v>311</v>
      </c>
      <c r="C117" s="82"/>
      <c r="D117" s="83"/>
      <c r="E117" s="84" t="s">
        <v>21</v>
      </c>
      <c r="F117" s="128"/>
      <c r="G117" s="128"/>
      <c r="H117" s="128">
        <v>8740.18</v>
      </c>
      <c r="I117" s="103">
        <v>0</v>
      </c>
    </row>
    <row r="118" spans="2:9" s="38" customFormat="1" ht="24.9" customHeight="1" x14ac:dyDescent="0.3">
      <c r="B118" s="81">
        <v>3111</v>
      </c>
      <c r="C118" s="82"/>
      <c r="D118" s="83"/>
      <c r="E118" s="84" t="s">
        <v>22</v>
      </c>
      <c r="F118" s="128"/>
      <c r="G118" s="128"/>
      <c r="H118" s="128">
        <v>8740.18</v>
      </c>
      <c r="I118" s="103">
        <v>0</v>
      </c>
    </row>
    <row r="119" spans="2:9" s="38" customFormat="1" ht="24.9" customHeight="1" x14ac:dyDescent="0.3">
      <c r="B119" s="81">
        <v>312</v>
      </c>
      <c r="C119" s="82"/>
      <c r="D119" s="83"/>
      <c r="E119" s="84" t="s">
        <v>62</v>
      </c>
      <c r="F119" s="128"/>
      <c r="G119" s="128"/>
      <c r="H119" s="128">
        <v>500</v>
      </c>
      <c r="I119" s="103">
        <v>0</v>
      </c>
    </row>
    <row r="120" spans="2:9" s="38" customFormat="1" ht="24.9" customHeight="1" x14ac:dyDescent="0.3">
      <c r="B120" s="81">
        <v>3121</v>
      </c>
      <c r="C120" s="82"/>
      <c r="D120" s="83"/>
      <c r="E120" s="84" t="s">
        <v>62</v>
      </c>
      <c r="F120" s="128"/>
      <c r="G120" s="128"/>
      <c r="H120" s="128">
        <v>500</v>
      </c>
      <c r="I120" s="103">
        <v>0</v>
      </c>
    </row>
    <row r="121" spans="2:9" s="38" customFormat="1" ht="24.9" customHeight="1" x14ac:dyDescent="0.3">
      <c r="B121" s="81">
        <v>313</v>
      </c>
      <c r="C121" s="82"/>
      <c r="D121" s="83"/>
      <c r="E121" s="84" t="s">
        <v>63</v>
      </c>
      <c r="F121" s="128"/>
      <c r="G121" s="128"/>
      <c r="H121" s="128">
        <v>1814.06</v>
      </c>
      <c r="I121" s="103">
        <v>0</v>
      </c>
    </row>
    <row r="122" spans="2:9" s="38" customFormat="1" ht="24.9" customHeight="1" x14ac:dyDescent="0.3">
      <c r="B122" s="81">
        <v>3132</v>
      </c>
      <c r="C122" s="82"/>
      <c r="D122" s="83"/>
      <c r="E122" s="84" t="s">
        <v>64</v>
      </c>
      <c r="F122" s="128"/>
      <c r="G122" s="128"/>
      <c r="H122" s="128">
        <v>1814.06</v>
      </c>
      <c r="I122" s="103">
        <v>0</v>
      </c>
    </row>
    <row r="123" spans="2:9" s="38" customFormat="1" ht="24.9" customHeight="1" x14ac:dyDescent="0.3">
      <c r="B123" s="279">
        <v>32</v>
      </c>
      <c r="C123" s="280"/>
      <c r="D123" s="281"/>
      <c r="E123" s="39" t="s">
        <v>12</v>
      </c>
      <c r="F123" s="128">
        <v>28050</v>
      </c>
      <c r="G123" s="128">
        <v>28050</v>
      </c>
      <c r="H123" s="128">
        <v>12515.92</v>
      </c>
      <c r="I123" s="103">
        <f t="shared" ref="I123:I164" si="7">(H123/G123*100)</f>
        <v>44.620035650623883</v>
      </c>
    </row>
    <row r="124" spans="2:9" s="38" customFormat="1" ht="24.9" customHeight="1" x14ac:dyDescent="0.3">
      <c r="B124" s="81">
        <v>321</v>
      </c>
      <c r="C124" s="82"/>
      <c r="D124" s="83"/>
      <c r="E124" s="87" t="s">
        <v>23</v>
      </c>
      <c r="F124" s="128"/>
      <c r="G124" s="128"/>
      <c r="H124" s="128">
        <v>482.94</v>
      </c>
      <c r="I124" s="103">
        <v>0</v>
      </c>
    </row>
    <row r="125" spans="2:9" s="38" customFormat="1" ht="24.9" customHeight="1" x14ac:dyDescent="0.3">
      <c r="B125" s="81">
        <v>3212</v>
      </c>
      <c r="C125" s="82"/>
      <c r="D125" s="83"/>
      <c r="E125" s="84" t="s">
        <v>153</v>
      </c>
      <c r="F125" s="128"/>
      <c r="G125" s="128"/>
      <c r="H125" s="128">
        <v>482.94</v>
      </c>
      <c r="I125" s="103">
        <v>0</v>
      </c>
    </row>
    <row r="126" spans="2:9" s="38" customFormat="1" ht="24.9" customHeight="1" x14ac:dyDescent="0.3">
      <c r="B126" s="81">
        <v>322</v>
      </c>
      <c r="C126" s="82"/>
      <c r="D126" s="83"/>
      <c r="E126" s="87" t="s">
        <v>69</v>
      </c>
      <c r="F126" s="128"/>
      <c r="G126" s="128"/>
      <c r="H126" s="128">
        <v>12032.98</v>
      </c>
      <c r="I126" s="103">
        <v>0</v>
      </c>
    </row>
    <row r="127" spans="2:9" s="38" customFormat="1" ht="24.9" customHeight="1" x14ac:dyDescent="0.3">
      <c r="B127" s="81">
        <v>3221</v>
      </c>
      <c r="C127" s="82"/>
      <c r="D127" s="83"/>
      <c r="E127" s="87" t="s">
        <v>71</v>
      </c>
      <c r="F127" s="128"/>
      <c r="G127" s="128"/>
      <c r="H127" s="128">
        <v>238.15</v>
      </c>
      <c r="I127" s="103">
        <v>0</v>
      </c>
    </row>
    <row r="128" spans="2:9" s="38" customFormat="1" ht="24.9" customHeight="1" x14ac:dyDescent="0.3">
      <c r="B128" s="81">
        <v>3222</v>
      </c>
      <c r="C128" s="82"/>
      <c r="D128" s="83"/>
      <c r="E128" s="87" t="s">
        <v>72</v>
      </c>
      <c r="F128" s="128"/>
      <c r="G128" s="128"/>
      <c r="H128" s="128">
        <v>11440.43</v>
      </c>
      <c r="I128" s="103">
        <v>0</v>
      </c>
    </row>
    <row r="129" spans="2:9" s="38" customFormat="1" ht="24.9" customHeight="1" x14ac:dyDescent="0.3">
      <c r="B129" s="81">
        <v>3225</v>
      </c>
      <c r="C129" s="82"/>
      <c r="D129" s="83"/>
      <c r="E129" s="84" t="s">
        <v>77</v>
      </c>
      <c r="F129" s="128"/>
      <c r="G129" s="128"/>
      <c r="H129" s="128">
        <v>354.4</v>
      </c>
      <c r="I129" s="103">
        <v>0</v>
      </c>
    </row>
    <row r="130" spans="2:9" s="38" customFormat="1" ht="24.9" customHeight="1" x14ac:dyDescent="0.3">
      <c r="B130" s="229">
        <v>34</v>
      </c>
      <c r="C130" s="230"/>
      <c r="D130" s="231"/>
      <c r="E130" s="84" t="s">
        <v>94</v>
      </c>
      <c r="F130" s="128">
        <v>0</v>
      </c>
      <c r="G130" s="128">
        <v>0</v>
      </c>
      <c r="H130" s="128">
        <v>82.16</v>
      </c>
      <c r="I130" s="103"/>
    </row>
    <row r="131" spans="2:9" s="38" customFormat="1" ht="24.9" customHeight="1" x14ac:dyDescent="0.3">
      <c r="B131" s="229">
        <v>343</v>
      </c>
      <c r="C131" s="230"/>
      <c r="D131" s="231"/>
      <c r="E131" s="84" t="s">
        <v>95</v>
      </c>
      <c r="F131" s="128"/>
      <c r="G131" s="128"/>
      <c r="H131" s="128">
        <v>82.16</v>
      </c>
      <c r="I131" s="103"/>
    </row>
    <row r="132" spans="2:9" s="38" customFormat="1" ht="24.9" customHeight="1" x14ac:dyDescent="0.3">
      <c r="B132" s="229">
        <v>3431</v>
      </c>
      <c r="C132" s="230"/>
      <c r="D132" s="231"/>
      <c r="E132" s="84" t="s">
        <v>97</v>
      </c>
      <c r="F132" s="128"/>
      <c r="G132" s="128"/>
      <c r="H132" s="128">
        <v>82.16</v>
      </c>
      <c r="I132" s="103"/>
    </row>
    <row r="133" spans="2:9" s="38" customFormat="1" ht="24.9" customHeight="1" x14ac:dyDescent="0.3">
      <c r="B133" s="275" t="s">
        <v>215</v>
      </c>
      <c r="C133" s="276"/>
      <c r="D133" s="277"/>
      <c r="E133" s="117" t="s">
        <v>214</v>
      </c>
      <c r="F133" s="132">
        <v>30000</v>
      </c>
      <c r="G133" s="132">
        <v>30000</v>
      </c>
      <c r="H133" s="132">
        <v>19990</v>
      </c>
      <c r="I133" s="113">
        <f t="shared" si="7"/>
        <v>66.63333333333334</v>
      </c>
    </row>
    <row r="134" spans="2:9" s="38" customFormat="1" ht="24.9" customHeight="1" x14ac:dyDescent="0.3">
      <c r="B134" s="278">
        <v>3</v>
      </c>
      <c r="C134" s="278"/>
      <c r="D134" s="278"/>
      <c r="E134" s="39" t="s">
        <v>3</v>
      </c>
      <c r="F134" s="128">
        <v>30000</v>
      </c>
      <c r="G134" s="128">
        <v>30000</v>
      </c>
      <c r="H134" s="128">
        <v>19990</v>
      </c>
      <c r="I134" s="103">
        <f t="shared" si="7"/>
        <v>66.63333333333334</v>
      </c>
    </row>
    <row r="135" spans="2:9" s="38" customFormat="1" ht="24.9" customHeight="1" x14ac:dyDescent="0.3">
      <c r="B135" s="81">
        <v>31</v>
      </c>
      <c r="C135" s="82"/>
      <c r="D135" s="83"/>
      <c r="E135" s="84" t="s">
        <v>4</v>
      </c>
      <c r="F135" s="128">
        <v>30000</v>
      </c>
      <c r="G135" s="128">
        <v>30000</v>
      </c>
      <c r="H135" s="128">
        <v>19990</v>
      </c>
      <c r="I135" s="103">
        <f t="shared" si="7"/>
        <v>66.63333333333334</v>
      </c>
    </row>
    <row r="136" spans="2:9" s="38" customFormat="1" ht="24.9" customHeight="1" x14ac:dyDescent="0.3">
      <c r="B136" s="81">
        <v>311</v>
      </c>
      <c r="C136" s="82"/>
      <c r="D136" s="83"/>
      <c r="E136" s="84" t="s">
        <v>21</v>
      </c>
      <c r="F136" s="128"/>
      <c r="G136" s="128"/>
      <c r="H136" s="128">
        <v>17478.060000000001</v>
      </c>
      <c r="I136" s="103">
        <v>0</v>
      </c>
    </row>
    <row r="137" spans="2:9" s="38" customFormat="1" ht="24.9" customHeight="1" x14ac:dyDescent="0.3">
      <c r="B137" s="81">
        <v>3111</v>
      </c>
      <c r="C137" s="82"/>
      <c r="D137" s="83"/>
      <c r="E137" s="84" t="s">
        <v>22</v>
      </c>
      <c r="F137" s="128"/>
      <c r="G137" s="128"/>
      <c r="H137" s="128">
        <v>17478.060000000001</v>
      </c>
      <c r="I137" s="103">
        <v>0</v>
      </c>
    </row>
    <row r="138" spans="2:9" s="38" customFormat="1" ht="24.9" customHeight="1" x14ac:dyDescent="0.3">
      <c r="B138" s="81">
        <v>313</v>
      </c>
      <c r="C138" s="82"/>
      <c r="D138" s="83"/>
      <c r="E138" s="84" t="s">
        <v>63</v>
      </c>
      <c r="F138" s="128"/>
      <c r="G138" s="128"/>
      <c r="H138" s="128">
        <v>2511.94</v>
      </c>
      <c r="I138" s="103">
        <v>0</v>
      </c>
    </row>
    <row r="139" spans="2:9" s="38" customFormat="1" ht="24.9" customHeight="1" x14ac:dyDescent="0.3">
      <c r="B139" s="81">
        <v>3132</v>
      </c>
      <c r="C139" s="82"/>
      <c r="D139" s="83"/>
      <c r="E139" s="84" t="s">
        <v>64</v>
      </c>
      <c r="F139" s="128"/>
      <c r="G139" s="128"/>
      <c r="H139" s="128">
        <v>2511.94</v>
      </c>
      <c r="I139" s="103">
        <v>0</v>
      </c>
    </row>
    <row r="140" spans="2:9" s="38" customFormat="1" ht="24.9" customHeight="1" x14ac:dyDescent="0.3">
      <c r="B140" s="282" t="s">
        <v>171</v>
      </c>
      <c r="C140" s="283"/>
      <c r="D140" s="284"/>
      <c r="E140" s="114" t="s">
        <v>162</v>
      </c>
      <c r="F140" s="133">
        <f>SUM(F141,F148,F153)</f>
        <v>51690</v>
      </c>
      <c r="G140" s="133">
        <f>SUM(G141,G148,G153)</f>
        <v>51690</v>
      </c>
      <c r="H140" s="133">
        <f>SUM(H141,H148,H153)</f>
        <v>24242.32</v>
      </c>
      <c r="I140" s="118">
        <f t="shared" si="7"/>
        <v>46.899438963048944</v>
      </c>
    </row>
    <row r="141" spans="2:9" s="38" customFormat="1" ht="24.9" customHeight="1" x14ac:dyDescent="0.3">
      <c r="B141" s="275" t="s">
        <v>144</v>
      </c>
      <c r="C141" s="276"/>
      <c r="D141" s="277"/>
      <c r="E141" s="116" t="s">
        <v>145</v>
      </c>
      <c r="F141" s="132">
        <v>39465.39</v>
      </c>
      <c r="G141" s="132">
        <v>39465.39</v>
      </c>
      <c r="H141" s="132">
        <v>19698.91</v>
      </c>
      <c r="I141" s="113">
        <f t="shared" si="7"/>
        <v>49.914393345663122</v>
      </c>
    </row>
    <row r="142" spans="2:9" s="38" customFormat="1" ht="24.9" customHeight="1" x14ac:dyDescent="0.3">
      <c r="B142" s="278">
        <v>3</v>
      </c>
      <c r="C142" s="278"/>
      <c r="D142" s="278"/>
      <c r="E142" s="39" t="s">
        <v>3</v>
      </c>
      <c r="F142" s="128">
        <f>SUM(F143)</f>
        <v>39465.39</v>
      </c>
      <c r="G142" s="128">
        <f>SUM(G143)</f>
        <v>39465.39</v>
      </c>
      <c r="H142" s="128">
        <v>19698.91</v>
      </c>
      <c r="I142" s="103">
        <f t="shared" si="7"/>
        <v>49.914393345663122</v>
      </c>
    </row>
    <row r="143" spans="2:9" s="38" customFormat="1" ht="24.9" customHeight="1" x14ac:dyDescent="0.3">
      <c r="B143" s="81">
        <v>31</v>
      </c>
      <c r="C143" s="82"/>
      <c r="D143" s="83"/>
      <c r="E143" s="84" t="s">
        <v>4</v>
      </c>
      <c r="F143" s="128">
        <v>39465.39</v>
      </c>
      <c r="G143" s="128">
        <v>39465.39</v>
      </c>
      <c r="H143" s="128">
        <v>18098.91</v>
      </c>
      <c r="I143" s="103">
        <f t="shared" si="7"/>
        <v>45.860208146935832</v>
      </c>
    </row>
    <row r="144" spans="2:9" s="38" customFormat="1" ht="24.9" customHeight="1" x14ac:dyDescent="0.3">
      <c r="B144" s="81">
        <v>311</v>
      </c>
      <c r="C144" s="82"/>
      <c r="D144" s="83"/>
      <c r="E144" s="84" t="s">
        <v>21</v>
      </c>
      <c r="F144" s="128"/>
      <c r="G144" s="128"/>
      <c r="H144" s="128">
        <v>18098.91</v>
      </c>
      <c r="I144" s="103">
        <v>0</v>
      </c>
    </row>
    <row r="145" spans="2:9" s="38" customFormat="1" ht="24.9" customHeight="1" x14ac:dyDescent="0.3">
      <c r="B145" s="200">
        <v>3111</v>
      </c>
      <c r="C145" s="201"/>
      <c r="D145" s="202"/>
      <c r="E145" s="84" t="s">
        <v>22</v>
      </c>
      <c r="F145" s="128"/>
      <c r="G145" s="128"/>
      <c r="H145" s="128">
        <v>18098.91</v>
      </c>
      <c r="I145" s="103">
        <v>0</v>
      </c>
    </row>
    <row r="146" spans="2:9" s="38" customFormat="1" ht="24.9" customHeight="1" x14ac:dyDescent="0.3">
      <c r="B146" s="200">
        <v>312</v>
      </c>
      <c r="C146" s="201"/>
      <c r="D146" s="202"/>
      <c r="E146" s="84" t="s">
        <v>62</v>
      </c>
      <c r="F146" s="128"/>
      <c r="G146" s="128"/>
      <c r="H146" s="128">
        <v>1600</v>
      </c>
      <c r="I146" s="103">
        <v>0</v>
      </c>
    </row>
    <row r="147" spans="2:9" s="38" customFormat="1" ht="24.9" customHeight="1" x14ac:dyDescent="0.3">
      <c r="B147" s="200">
        <v>3121</v>
      </c>
      <c r="C147" s="201"/>
      <c r="D147" s="202"/>
      <c r="E147" s="84" t="s">
        <v>62</v>
      </c>
      <c r="F147" s="128"/>
      <c r="G147" s="128"/>
      <c r="H147" s="128">
        <v>1600</v>
      </c>
      <c r="I147" s="103">
        <v>0</v>
      </c>
    </row>
    <row r="148" spans="2:9" s="38" customFormat="1" ht="24.9" customHeight="1" x14ac:dyDescent="0.3">
      <c r="B148" s="275" t="s">
        <v>218</v>
      </c>
      <c r="C148" s="276"/>
      <c r="D148" s="277"/>
      <c r="E148" s="117" t="s">
        <v>147</v>
      </c>
      <c r="F148" s="132">
        <v>2884.61</v>
      </c>
      <c r="G148" s="132">
        <v>2884.61</v>
      </c>
      <c r="H148" s="132">
        <v>0</v>
      </c>
      <c r="I148" s="203">
        <f t="shared" si="7"/>
        <v>0</v>
      </c>
    </row>
    <row r="149" spans="2:9" s="38" customFormat="1" ht="24.9" customHeight="1" x14ac:dyDescent="0.3">
      <c r="B149" s="278">
        <v>3</v>
      </c>
      <c r="C149" s="278"/>
      <c r="D149" s="278"/>
      <c r="E149" s="39" t="s">
        <v>3</v>
      </c>
      <c r="F149" s="128">
        <v>2884.61</v>
      </c>
      <c r="G149" s="128">
        <v>2884.61</v>
      </c>
      <c r="H149" s="129">
        <v>0</v>
      </c>
      <c r="I149" s="103">
        <f t="shared" si="7"/>
        <v>0</v>
      </c>
    </row>
    <row r="150" spans="2:9" s="38" customFormat="1" ht="24.9" customHeight="1" x14ac:dyDescent="0.3">
      <c r="B150" s="88">
        <v>31</v>
      </c>
      <c r="C150" s="89"/>
      <c r="D150" s="90"/>
      <c r="E150" s="84" t="s">
        <v>4</v>
      </c>
      <c r="F150" s="128">
        <v>2884.61</v>
      </c>
      <c r="G150" s="128">
        <v>2884.61</v>
      </c>
      <c r="H150" s="129">
        <v>0</v>
      </c>
      <c r="I150" s="103">
        <f t="shared" si="7"/>
        <v>0</v>
      </c>
    </row>
    <row r="151" spans="2:9" s="38" customFormat="1" ht="24.9" customHeight="1" x14ac:dyDescent="0.3">
      <c r="B151" s="88">
        <v>311</v>
      </c>
      <c r="C151" s="89"/>
      <c r="D151" s="90"/>
      <c r="E151" s="84" t="s">
        <v>21</v>
      </c>
      <c r="F151" s="128">
        <v>0</v>
      </c>
      <c r="G151" s="128">
        <v>0</v>
      </c>
      <c r="H151" s="129">
        <v>0</v>
      </c>
      <c r="I151" s="103">
        <v>0</v>
      </c>
    </row>
    <row r="152" spans="2:9" s="38" customFormat="1" ht="24.9" customHeight="1" x14ac:dyDescent="0.3">
      <c r="B152" s="88">
        <v>3111</v>
      </c>
      <c r="C152" s="89"/>
      <c r="D152" s="90"/>
      <c r="E152" s="84" t="s">
        <v>22</v>
      </c>
      <c r="F152" s="128">
        <v>0</v>
      </c>
      <c r="G152" s="128">
        <v>0</v>
      </c>
      <c r="H152" s="129">
        <v>0</v>
      </c>
      <c r="I152" s="103">
        <v>0</v>
      </c>
    </row>
    <row r="153" spans="2:9" s="38" customFormat="1" ht="24.9" customHeight="1" x14ac:dyDescent="0.3">
      <c r="B153" s="275" t="s">
        <v>219</v>
      </c>
      <c r="C153" s="276"/>
      <c r="D153" s="277"/>
      <c r="E153" s="117" t="s">
        <v>148</v>
      </c>
      <c r="F153" s="132">
        <v>9340</v>
      </c>
      <c r="G153" s="132">
        <v>9340</v>
      </c>
      <c r="H153" s="132">
        <v>4543.41</v>
      </c>
      <c r="I153" s="113">
        <f t="shared" si="7"/>
        <v>48.644646680942181</v>
      </c>
    </row>
    <row r="154" spans="2:9" s="38" customFormat="1" ht="24.9" customHeight="1" x14ac:dyDescent="0.3">
      <c r="B154" s="278">
        <v>3</v>
      </c>
      <c r="C154" s="278"/>
      <c r="D154" s="278"/>
      <c r="E154" s="39" t="s">
        <v>3</v>
      </c>
      <c r="F154" s="128">
        <v>9340</v>
      </c>
      <c r="G154" s="128">
        <v>9340</v>
      </c>
      <c r="H154" s="128">
        <v>4543.41</v>
      </c>
      <c r="I154" s="103">
        <f t="shared" si="7"/>
        <v>48.644646680942181</v>
      </c>
    </row>
    <row r="155" spans="2:9" s="38" customFormat="1" ht="24.9" customHeight="1" x14ac:dyDescent="0.3">
      <c r="B155" s="88">
        <v>31</v>
      </c>
      <c r="C155" s="89"/>
      <c r="D155" s="90"/>
      <c r="E155" s="84" t="s">
        <v>4</v>
      </c>
      <c r="F155" s="128">
        <v>9340</v>
      </c>
      <c r="G155" s="128">
        <v>9340</v>
      </c>
      <c r="H155" s="128">
        <v>2986.36</v>
      </c>
      <c r="I155" s="103">
        <f t="shared" si="7"/>
        <v>31.97387580299786</v>
      </c>
    </row>
    <row r="156" spans="2:9" s="38" customFormat="1" ht="24.9" customHeight="1" x14ac:dyDescent="0.3">
      <c r="B156" s="232">
        <v>313</v>
      </c>
      <c r="C156" s="233"/>
      <c r="D156" s="234"/>
      <c r="E156" s="84" t="s">
        <v>63</v>
      </c>
      <c r="F156" s="128"/>
      <c r="G156" s="128"/>
      <c r="H156" s="128">
        <v>2986.36</v>
      </c>
      <c r="I156" s="103">
        <v>0</v>
      </c>
    </row>
    <row r="157" spans="2:9" s="38" customFormat="1" ht="24.9" customHeight="1" x14ac:dyDescent="0.3">
      <c r="B157" s="232">
        <v>3132</v>
      </c>
      <c r="C157" s="233"/>
      <c r="D157" s="234"/>
      <c r="E157" s="84" t="s">
        <v>64</v>
      </c>
      <c r="F157" s="128"/>
      <c r="G157" s="128"/>
      <c r="H157" s="128">
        <v>2986.36</v>
      </c>
      <c r="I157" s="103">
        <v>0</v>
      </c>
    </row>
    <row r="158" spans="2:9" s="38" customFormat="1" ht="24.9" customHeight="1" x14ac:dyDescent="0.3">
      <c r="B158" s="279">
        <v>32</v>
      </c>
      <c r="C158" s="280"/>
      <c r="D158" s="281"/>
      <c r="E158" s="39" t="s">
        <v>12</v>
      </c>
      <c r="F158" s="128"/>
      <c r="G158" s="128"/>
      <c r="H158" s="128">
        <v>1557.05</v>
      </c>
      <c r="I158" s="103">
        <v>0</v>
      </c>
    </row>
    <row r="159" spans="2:9" s="38" customFormat="1" ht="24.9" customHeight="1" x14ac:dyDescent="0.3">
      <c r="B159" s="232">
        <v>321</v>
      </c>
      <c r="C159" s="233"/>
      <c r="D159" s="234"/>
      <c r="E159" s="87" t="s">
        <v>23</v>
      </c>
      <c r="F159" s="128"/>
      <c r="G159" s="128"/>
      <c r="H159" s="128">
        <v>1557.05</v>
      </c>
      <c r="I159" s="103">
        <v>0</v>
      </c>
    </row>
    <row r="160" spans="2:9" s="38" customFormat="1" ht="24.9" customHeight="1" x14ac:dyDescent="0.3">
      <c r="B160" s="232">
        <v>3211</v>
      </c>
      <c r="C160" s="233"/>
      <c r="D160" s="234"/>
      <c r="E160" s="87" t="s">
        <v>24</v>
      </c>
      <c r="F160" s="128"/>
      <c r="G160" s="128"/>
      <c r="H160" s="128">
        <v>30</v>
      </c>
      <c r="I160" s="103">
        <v>0</v>
      </c>
    </row>
    <row r="161" spans="2:9" s="38" customFormat="1" ht="24.9" customHeight="1" x14ac:dyDescent="0.3">
      <c r="B161" s="88">
        <v>3212</v>
      </c>
      <c r="C161" s="89"/>
      <c r="D161" s="90"/>
      <c r="E161" s="84" t="s">
        <v>153</v>
      </c>
      <c r="F161" s="128"/>
      <c r="G161" s="128"/>
      <c r="H161" s="128">
        <v>1527.05</v>
      </c>
      <c r="I161" s="103">
        <v>0</v>
      </c>
    </row>
    <row r="162" spans="2:9" s="38" customFormat="1" ht="24.9" customHeight="1" x14ac:dyDescent="0.3">
      <c r="B162" s="282" t="s">
        <v>170</v>
      </c>
      <c r="C162" s="283"/>
      <c r="D162" s="284"/>
      <c r="E162" s="114" t="s">
        <v>163</v>
      </c>
      <c r="F162" s="133">
        <v>7700</v>
      </c>
      <c r="G162" s="133">
        <v>7700</v>
      </c>
      <c r="H162" s="133">
        <v>7315.12</v>
      </c>
      <c r="I162" s="118">
        <f t="shared" si="7"/>
        <v>95.001558441558444</v>
      </c>
    </row>
    <row r="163" spans="2:9" s="38" customFormat="1" ht="24.9" customHeight="1" x14ac:dyDescent="0.3">
      <c r="B163" s="275" t="s">
        <v>144</v>
      </c>
      <c r="C163" s="276"/>
      <c r="D163" s="277"/>
      <c r="E163" s="116" t="s">
        <v>145</v>
      </c>
      <c r="F163" s="132">
        <v>1750</v>
      </c>
      <c r="G163" s="132">
        <v>1750</v>
      </c>
      <c r="H163" s="132">
        <v>848.84</v>
      </c>
      <c r="I163" s="113">
        <f t="shared" si="7"/>
        <v>48.505142857142857</v>
      </c>
    </row>
    <row r="164" spans="2:9" s="38" customFormat="1" ht="24.9" customHeight="1" x14ac:dyDescent="0.3">
      <c r="B164" s="278">
        <v>3</v>
      </c>
      <c r="C164" s="278"/>
      <c r="D164" s="278"/>
      <c r="E164" s="39" t="s">
        <v>3</v>
      </c>
      <c r="F164" s="128">
        <v>1750</v>
      </c>
      <c r="G164" s="128">
        <v>1750</v>
      </c>
      <c r="H164" s="128">
        <v>848.84</v>
      </c>
      <c r="I164" s="103">
        <f t="shared" si="7"/>
        <v>48.505142857142857</v>
      </c>
    </row>
    <row r="165" spans="2:9" s="38" customFormat="1" ht="24.9" customHeight="1" x14ac:dyDescent="0.3">
      <c r="B165" s="279">
        <v>32</v>
      </c>
      <c r="C165" s="280"/>
      <c r="D165" s="281"/>
      <c r="E165" s="39" t="s">
        <v>12</v>
      </c>
      <c r="F165" s="128">
        <v>1750</v>
      </c>
      <c r="G165" s="128">
        <v>1750</v>
      </c>
      <c r="H165" s="128">
        <v>848.84</v>
      </c>
      <c r="I165" s="103">
        <f t="shared" ref="I165:I196" si="8">(H165/G165*100)</f>
        <v>48.505142857142857</v>
      </c>
    </row>
    <row r="166" spans="2:9" s="38" customFormat="1" ht="24.9" customHeight="1" x14ac:dyDescent="0.3">
      <c r="B166" s="214">
        <v>321</v>
      </c>
      <c r="C166" s="215"/>
      <c r="D166" s="216"/>
      <c r="E166" s="87" t="s">
        <v>23</v>
      </c>
      <c r="F166" s="128"/>
      <c r="G166" s="128"/>
      <c r="H166" s="128">
        <v>152.9</v>
      </c>
      <c r="I166" s="103">
        <v>0</v>
      </c>
    </row>
    <row r="167" spans="2:9" s="38" customFormat="1" ht="24.9" customHeight="1" x14ac:dyDescent="0.3">
      <c r="B167" s="214">
        <v>3211</v>
      </c>
      <c r="C167" s="215"/>
      <c r="D167" s="216"/>
      <c r="E167" s="87" t="s">
        <v>24</v>
      </c>
      <c r="F167" s="128"/>
      <c r="G167" s="128"/>
      <c r="H167" s="128">
        <v>152.9</v>
      </c>
      <c r="I167" s="103">
        <v>0</v>
      </c>
    </row>
    <row r="168" spans="2:9" s="38" customFormat="1" ht="24.9" customHeight="1" x14ac:dyDescent="0.3">
      <c r="B168" s="88">
        <v>322</v>
      </c>
      <c r="C168" s="89"/>
      <c r="D168" s="90"/>
      <c r="E168" s="87" t="s">
        <v>69</v>
      </c>
      <c r="F168" s="128"/>
      <c r="G168" s="128"/>
      <c r="H168" s="128">
        <v>65.94</v>
      </c>
      <c r="I168" s="103">
        <v>0</v>
      </c>
    </row>
    <row r="169" spans="2:9" s="38" customFormat="1" ht="24.9" customHeight="1" x14ac:dyDescent="0.3">
      <c r="B169" s="88">
        <v>3221</v>
      </c>
      <c r="C169" s="89"/>
      <c r="D169" s="90"/>
      <c r="E169" s="87" t="s">
        <v>71</v>
      </c>
      <c r="F169" s="128"/>
      <c r="G169" s="128"/>
      <c r="H169" s="128">
        <v>65.94</v>
      </c>
      <c r="I169" s="103">
        <v>0</v>
      </c>
    </row>
    <row r="170" spans="2:9" s="38" customFormat="1" ht="24.9" customHeight="1" x14ac:dyDescent="0.3">
      <c r="B170" s="88">
        <v>323</v>
      </c>
      <c r="C170" s="89"/>
      <c r="D170" s="90"/>
      <c r="E170" s="84" t="s">
        <v>78</v>
      </c>
      <c r="F170" s="128"/>
      <c r="G170" s="128"/>
      <c r="H170" s="128">
        <v>630</v>
      </c>
      <c r="I170" s="103">
        <v>0</v>
      </c>
    </row>
    <row r="171" spans="2:9" s="38" customFormat="1" ht="24.9" customHeight="1" x14ac:dyDescent="0.3">
      <c r="B171" s="88">
        <v>3239</v>
      </c>
      <c r="C171" s="89"/>
      <c r="D171" s="90"/>
      <c r="E171" s="84" t="s">
        <v>90</v>
      </c>
      <c r="F171" s="128"/>
      <c r="G171" s="128"/>
      <c r="H171" s="128">
        <v>630</v>
      </c>
      <c r="I171" s="103">
        <v>0</v>
      </c>
    </row>
    <row r="172" spans="2:9" s="38" customFormat="1" ht="24.9" customHeight="1" x14ac:dyDescent="0.3">
      <c r="B172" s="275" t="s">
        <v>141</v>
      </c>
      <c r="C172" s="276"/>
      <c r="D172" s="277"/>
      <c r="E172" s="117" t="s">
        <v>142</v>
      </c>
      <c r="F172" s="127">
        <v>6950</v>
      </c>
      <c r="G172" s="127">
        <v>6950</v>
      </c>
      <c r="H172" s="127">
        <v>1826</v>
      </c>
      <c r="I172" s="110">
        <f t="shared" ref="I172" si="9">(H172/G172*100)</f>
        <v>26.273381294964025</v>
      </c>
    </row>
    <row r="173" spans="2:9" s="38" customFormat="1" ht="24.9" customHeight="1" x14ac:dyDescent="0.3">
      <c r="B173" s="278">
        <v>3</v>
      </c>
      <c r="C173" s="278"/>
      <c r="D173" s="278"/>
      <c r="E173" s="39" t="s">
        <v>3</v>
      </c>
      <c r="F173" s="128">
        <v>5950</v>
      </c>
      <c r="G173" s="128">
        <v>5950</v>
      </c>
      <c r="H173" s="128">
        <v>1826</v>
      </c>
      <c r="I173" s="103">
        <f t="shared" si="8"/>
        <v>30.689075630252098</v>
      </c>
    </row>
    <row r="174" spans="2:9" s="38" customFormat="1" ht="24.9" customHeight="1" x14ac:dyDescent="0.3">
      <c r="B174" s="279">
        <v>32</v>
      </c>
      <c r="C174" s="280"/>
      <c r="D174" s="281"/>
      <c r="E174" s="39" t="s">
        <v>12</v>
      </c>
      <c r="F174" s="128">
        <v>5950</v>
      </c>
      <c r="G174" s="128">
        <v>5950</v>
      </c>
      <c r="H174" s="128">
        <v>1826</v>
      </c>
      <c r="I174" s="103">
        <v>0</v>
      </c>
    </row>
    <row r="175" spans="2:9" s="38" customFormat="1" ht="24.9" customHeight="1" x14ac:dyDescent="0.3">
      <c r="B175" s="214">
        <v>323</v>
      </c>
      <c r="C175" s="215"/>
      <c r="D175" s="216"/>
      <c r="E175" s="87" t="s">
        <v>78</v>
      </c>
      <c r="F175" s="128"/>
      <c r="G175" s="128"/>
      <c r="H175" s="128">
        <v>1826</v>
      </c>
      <c r="I175" s="103"/>
    </row>
    <row r="176" spans="2:9" s="38" customFormat="1" ht="24.9" customHeight="1" x14ac:dyDescent="0.3">
      <c r="B176" s="214">
        <v>3231</v>
      </c>
      <c r="C176" s="215"/>
      <c r="D176" s="216"/>
      <c r="E176" s="84" t="s">
        <v>80</v>
      </c>
      <c r="F176" s="128"/>
      <c r="G176" s="128"/>
      <c r="H176" s="128">
        <v>1710</v>
      </c>
      <c r="I176" s="103">
        <v>0</v>
      </c>
    </row>
    <row r="177" spans="2:9" s="38" customFormat="1" ht="24.9" customHeight="1" x14ac:dyDescent="0.3">
      <c r="B177" s="214">
        <v>3239</v>
      </c>
      <c r="C177" s="212"/>
      <c r="D177" s="213"/>
      <c r="E177" s="216" t="s">
        <v>90</v>
      </c>
      <c r="F177" s="128"/>
      <c r="G177" s="128"/>
      <c r="H177" s="128">
        <v>116</v>
      </c>
      <c r="I177" s="103">
        <v>0</v>
      </c>
    </row>
    <row r="178" spans="2:9" s="38" customFormat="1" ht="24.9" customHeight="1" x14ac:dyDescent="0.3">
      <c r="B178" s="232">
        <v>4</v>
      </c>
      <c r="C178" s="233"/>
      <c r="D178" s="234"/>
      <c r="E178" s="87" t="s">
        <v>5</v>
      </c>
      <c r="F178" s="128">
        <v>1000</v>
      </c>
      <c r="G178" s="128">
        <v>1000</v>
      </c>
      <c r="H178" s="128">
        <v>0</v>
      </c>
      <c r="I178" s="103"/>
    </row>
    <row r="179" spans="2:9" s="38" customFormat="1" ht="24.9" customHeight="1" x14ac:dyDescent="0.3">
      <c r="B179" s="232">
        <v>42</v>
      </c>
      <c r="C179" s="233"/>
      <c r="D179" s="234"/>
      <c r="E179" s="84" t="s">
        <v>103</v>
      </c>
      <c r="F179" s="128">
        <v>1000</v>
      </c>
      <c r="G179" s="128">
        <v>1000</v>
      </c>
      <c r="H179" s="128">
        <v>0</v>
      </c>
      <c r="I179" s="103"/>
    </row>
    <row r="180" spans="2:9" s="38" customFormat="1" ht="24.9" customHeight="1" x14ac:dyDescent="0.3">
      <c r="B180" s="282" t="s">
        <v>169</v>
      </c>
      <c r="C180" s="283"/>
      <c r="D180" s="284"/>
      <c r="E180" s="114" t="s">
        <v>164</v>
      </c>
      <c r="F180" s="133">
        <v>3000</v>
      </c>
      <c r="G180" s="133">
        <v>3000</v>
      </c>
      <c r="H180" s="133">
        <v>2482</v>
      </c>
      <c r="I180" s="118">
        <f t="shared" si="8"/>
        <v>82.733333333333334</v>
      </c>
    </row>
    <row r="181" spans="2:9" s="38" customFormat="1" ht="24.9" customHeight="1" x14ac:dyDescent="0.3">
      <c r="B181" s="275" t="s">
        <v>144</v>
      </c>
      <c r="C181" s="276"/>
      <c r="D181" s="277"/>
      <c r="E181" s="116" t="s">
        <v>145</v>
      </c>
      <c r="F181" s="132">
        <v>3000</v>
      </c>
      <c r="G181" s="132">
        <v>3000</v>
      </c>
      <c r="H181" s="132">
        <v>2482</v>
      </c>
      <c r="I181" s="113">
        <f t="shared" si="8"/>
        <v>82.733333333333334</v>
      </c>
    </row>
    <row r="182" spans="2:9" s="38" customFormat="1" ht="24.9" customHeight="1" x14ac:dyDescent="0.3">
      <c r="B182" s="278">
        <v>3</v>
      </c>
      <c r="C182" s="278"/>
      <c r="D182" s="278"/>
      <c r="E182" s="39" t="s">
        <v>3</v>
      </c>
      <c r="F182" s="128">
        <v>3000</v>
      </c>
      <c r="G182" s="128">
        <v>3000</v>
      </c>
      <c r="H182" s="128">
        <v>2482</v>
      </c>
      <c r="I182" s="103">
        <f t="shared" si="8"/>
        <v>82.733333333333334</v>
      </c>
    </row>
    <row r="183" spans="2:9" s="38" customFormat="1" ht="24.9" customHeight="1" x14ac:dyDescent="0.3">
      <c r="B183" s="279">
        <v>32</v>
      </c>
      <c r="C183" s="280"/>
      <c r="D183" s="281"/>
      <c r="E183" s="39" t="s">
        <v>12</v>
      </c>
      <c r="F183" s="128">
        <v>3000</v>
      </c>
      <c r="G183" s="128">
        <v>3000</v>
      </c>
      <c r="H183" s="128">
        <v>2482</v>
      </c>
      <c r="I183" s="103">
        <f t="shared" si="8"/>
        <v>82.733333333333334</v>
      </c>
    </row>
    <row r="184" spans="2:9" s="38" customFormat="1" ht="24.9" customHeight="1" x14ac:dyDescent="0.3">
      <c r="B184" s="88">
        <v>323</v>
      </c>
      <c r="C184" s="89"/>
      <c r="D184" s="90"/>
      <c r="E184" s="84" t="s">
        <v>78</v>
      </c>
      <c r="F184" s="128"/>
      <c r="G184" s="128"/>
      <c r="H184" s="128">
        <v>2482</v>
      </c>
      <c r="I184" s="103">
        <v>0</v>
      </c>
    </row>
    <row r="185" spans="2:9" s="38" customFormat="1" ht="24.9" customHeight="1" x14ac:dyDescent="0.3">
      <c r="B185" s="88">
        <v>3231</v>
      </c>
      <c r="C185" s="89"/>
      <c r="D185" s="90"/>
      <c r="E185" s="84" t="s">
        <v>80</v>
      </c>
      <c r="F185" s="128"/>
      <c r="G185" s="128"/>
      <c r="H185" s="128">
        <v>1650</v>
      </c>
      <c r="I185" s="103">
        <v>0</v>
      </c>
    </row>
    <row r="186" spans="2:9" s="38" customFormat="1" ht="24.9" customHeight="1" x14ac:dyDescent="0.3">
      <c r="B186" s="88">
        <v>3237</v>
      </c>
      <c r="C186" s="89"/>
      <c r="D186" s="90"/>
      <c r="E186" s="84" t="s">
        <v>86</v>
      </c>
      <c r="F186" s="128"/>
      <c r="G186" s="128"/>
      <c r="H186" s="128">
        <v>832</v>
      </c>
      <c r="I186" s="103">
        <v>0</v>
      </c>
    </row>
    <row r="187" spans="2:9" s="38" customFormat="1" ht="24.9" customHeight="1" x14ac:dyDescent="0.3">
      <c r="B187" s="282" t="s">
        <v>168</v>
      </c>
      <c r="C187" s="283"/>
      <c r="D187" s="284"/>
      <c r="E187" s="114" t="s">
        <v>165</v>
      </c>
      <c r="F187" s="133">
        <v>420</v>
      </c>
      <c r="G187" s="133">
        <v>420</v>
      </c>
      <c r="H187" s="133">
        <v>410.65</v>
      </c>
      <c r="I187" s="118">
        <f t="shared" si="8"/>
        <v>97.773809523809518</v>
      </c>
    </row>
    <row r="188" spans="2:9" s="38" customFormat="1" ht="24.9" customHeight="1" x14ac:dyDescent="0.3">
      <c r="B188" s="275" t="s">
        <v>211</v>
      </c>
      <c r="C188" s="276"/>
      <c r="D188" s="277"/>
      <c r="E188" s="117" t="s">
        <v>209</v>
      </c>
      <c r="F188" s="132">
        <v>420</v>
      </c>
      <c r="G188" s="132">
        <v>420</v>
      </c>
      <c r="H188" s="132">
        <v>410.65</v>
      </c>
      <c r="I188" s="113">
        <f t="shared" si="8"/>
        <v>97.773809523809518</v>
      </c>
    </row>
    <row r="189" spans="2:9" s="38" customFormat="1" ht="24.9" customHeight="1" x14ac:dyDescent="0.3">
      <c r="B189" s="278">
        <v>3</v>
      </c>
      <c r="C189" s="278"/>
      <c r="D189" s="278"/>
      <c r="E189" s="39" t="s">
        <v>3</v>
      </c>
      <c r="F189" s="128">
        <v>420</v>
      </c>
      <c r="G189" s="128">
        <v>420</v>
      </c>
      <c r="H189" s="128">
        <v>410.65</v>
      </c>
      <c r="I189" s="103">
        <f t="shared" si="8"/>
        <v>97.773809523809518</v>
      </c>
    </row>
    <row r="190" spans="2:9" s="38" customFormat="1" ht="24.9" customHeight="1" x14ac:dyDescent="0.3">
      <c r="B190" s="88">
        <v>38</v>
      </c>
      <c r="C190" s="89"/>
      <c r="D190" s="90"/>
      <c r="E190" s="84" t="s">
        <v>166</v>
      </c>
      <c r="F190" s="128">
        <v>420</v>
      </c>
      <c r="G190" s="128">
        <v>420</v>
      </c>
      <c r="H190" s="128">
        <v>410.65</v>
      </c>
      <c r="I190" s="103">
        <f t="shared" si="8"/>
        <v>97.773809523809518</v>
      </c>
    </row>
    <row r="191" spans="2:9" s="38" customFormat="1" ht="24.9" customHeight="1" x14ac:dyDescent="0.3">
      <c r="B191" s="88">
        <v>381</v>
      </c>
      <c r="C191" s="89"/>
      <c r="D191" s="90"/>
      <c r="E191" s="84" t="s">
        <v>110</v>
      </c>
      <c r="F191" s="128"/>
      <c r="G191" s="128"/>
      <c r="H191" s="128">
        <v>410.65</v>
      </c>
      <c r="I191" s="103">
        <v>0</v>
      </c>
    </row>
    <row r="192" spans="2:9" s="38" customFormat="1" ht="24.9" customHeight="1" x14ac:dyDescent="0.3">
      <c r="B192" s="88">
        <v>3812</v>
      </c>
      <c r="C192" s="89"/>
      <c r="D192" s="90"/>
      <c r="E192" s="84" t="s">
        <v>101</v>
      </c>
      <c r="F192" s="128"/>
      <c r="G192" s="128"/>
      <c r="H192" s="128">
        <v>410.64</v>
      </c>
      <c r="I192" s="103">
        <v>0</v>
      </c>
    </row>
    <row r="193" spans="2:9" s="38" customFormat="1" ht="24.9" customHeight="1" x14ac:dyDescent="0.3">
      <c r="B193" s="282" t="s">
        <v>167</v>
      </c>
      <c r="C193" s="283"/>
      <c r="D193" s="284"/>
      <c r="E193" s="121" t="s">
        <v>188</v>
      </c>
      <c r="F193" s="133">
        <v>2750</v>
      </c>
      <c r="G193" s="133">
        <v>2750</v>
      </c>
      <c r="H193" s="133">
        <v>1014.04</v>
      </c>
      <c r="I193" s="118">
        <f t="shared" si="8"/>
        <v>36.874181818181818</v>
      </c>
    </row>
    <row r="194" spans="2:9" s="38" customFormat="1" ht="24.9" customHeight="1" x14ac:dyDescent="0.3">
      <c r="B194" s="275" t="s">
        <v>220</v>
      </c>
      <c r="C194" s="276"/>
      <c r="D194" s="277"/>
      <c r="E194" s="117" t="s">
        <v>221</v>
      </c>
      <c r="F194" s="127">
        <v>0</v>
      </c>
      <c r="G194" s="127">
        <v>0</v>
      </c>
      <c r="H194" s="127">
        <v>328.75</v>
      </c>
      <c r="I194" s="110">
        <v>0</v>
      </c>
    </row>
    <row r="195" spans="2:9" s="38" customFormat="1" ht="24.9" customHeight="1" x14ac:dyDescent="0.3">
      <c r="B195" s="195">
        <v>4</v>
      </c>
      <c r="C195" s="196"/>
      <c r="D195" s="197"/>
      <c r="E195" s="87" t="s">
        <v>5</v>
      </c>
      <c r="F195" s="128">
        <v>0</v>
      </c>
      <c r="G195" s="128">
        <v>0</v>
      </c>
      <c r="H195" s="128">
        <v>328.75</v>
      </c>
      <c r="I195" s="103">
        <v>0</v>
      </c>
    </row>
    <row r="196" spans="2:9" s="38" customFormat="1" ht="24.9" customHeight="1" x14ac:dyDescent="0.3">
      <c r="B196" s="195">
        <v>42</v>
      </c>
      <c r="C196" s="196"/>
      <c r="D196" s="197"/>
      <c r="E196" s="84" t="s">
        <v>103</v>
      </c>
      <c r="F196" s="128">
        <v>0</v>
      </c>
      <c r="G196" s="128">
        <v>0</v>
      </c>
      <c r="H196" s="128">
        <v>328.75</v>
      </c>
      <c r="I196" s="103">
        <v>0</v>
      </c>
    </row>
    <row r="197" spans="2:9" s="38" customFormat="1" ht="24.9" customHeight="1" x14ac:dyDescent="0.3">
      <c r="B197" s="195">
        <v>422</v>
      </c>
      <c r="C197" s="193"/>
      <c r="D197" s="194"/>
      <c r="E197" s="197" t="s">
        <v>104</v>
      </c>
      <c r="F197" s="128"/>
      <c r="G197" s="128"/>
      <c r="H197" s="128">
        <v>328.75</v>
      </c>
      <c r="I197" s="103">
        <v>0</v>
      </c>
    </row>
    <row r="198" spans="2:9" s="38" customFormat="1" ht="24.9" customHeight="1" x14ac:dyDescent="0.3">
      <c r="B198" s="195">
        <v>4221</v>
      </c>
      <c r="C198" s="193"/>
      <c r="D198" s="194"/>
      <c r="E198" s="197" t="s">
        <v>106</v>
      </c>
      <c r="F198" s="128"/>
      <c r="G198" s="128"/>
      <c r="H198" s="128">
        <v>328.75</v>
      </c>
      <c r="I198" s="103"/>
    </row>
    <row r="199" spans="2:9" s="38" customFormat="1" ht="24.9" customHeight="1" x14ac:dyDescent="0.3">
      <c r="B199" s="275" t="s">
        <v>211</v>
      </c>
      <c r="C199" s="276"/>
      <c r="D199" s="277"/>
      <c r="E199" s="117" t="s">
        <v>209</v>
      </c>
      <c r="F199" s="132">
        <v>450</v>
      </c>
      <c r="G199" s="132">
        <v>450</v>
      </c>
      <c r="H199" s="132">
        <v>185.29</v>
      </c>
      <c r="I199" s="113">
        <f t="shared" ref="I199:I201" si="10">(H199/G199*100)</f>
        <v>41.175555555555555</v>
      </c>
    </row>
    <row r="200" spans="2:9" s="38" customFormat="1" ht="24.9" customHeight="1" x14ac:dyDescent="0.3">
      <c r="B200" s="217">
        <v>4</v>
      </c>
      <c r="C200" s="218"/>
      <c r="D200" s="219"/>
      <c r="E200" s="226" t="s">
        <v>5</v>
      </c>
      <c r="F200" s="128">
        <v>450</v>
      </c>
      <c r="G200" s="128">
        <v>450</v>
      </c>
      <c r="H200" s="128">
        <v>185.29</v>
      </c>
      <c r="I200" s="103">
        <f t="shared" si="10"/>
        <v>41.175555555555555</v>
      </c>
    </row>
    <row r="201" spans="2:9" s="38" customFormat="1" ht="24.9" customHeight="1" x14ac:dyDescent="0.3">
      <c r="B201" s="217">
        <v>42</v>
      </c>
      <c r="C201" s="218"/>
      <c r="D201" s="219"/>
      <c r="E201" s="227" t="s">
        <v>103</v>
      </c>
      <c r="F201" s="128">
        <v>450</v>
      </c>
      <c r="G201" s="128">
        <v>450</v>
      </c>
      <c r="H201" s="128">
        <v>185.29</v>
      </c>
      <c r="I201" s="103">
        <f t="shared" si="10"/>
        <v>41.175555555555555</v>
      </c>
    </row>
    <row r="202" spans="2:9" s="38" customFormat="1" ht="24.9" customHeight="1" x14ac:dyDescent="0.3">
      <c r="B202" s="217">
        <v>424</v>
      </c>
      <c r="C202" s="218"/>
      <c r="D202" s="219"/>
      <c r="E202" s="227" t="s">
        <v>157</v>
      </c>
      <c r="F202" s="128"/>
      <c r="G202" s="128"/>
      <c r="H202" s="128">
        <v>185.29</v>
      </c>
      <c r="I202" s="103"/>
    </row>
    <row r="203" spans="2:9" s="38" customFormat="1" ht="24.9" customHeight="1" x14ac:dyDescent="0.3">
      <c r="B203" s="224">
        <v>4241</v>
      </c>
      <c r="C203" s="225"/>
      <c r="D203" s="219"/>
      <c r="E203" s="227" t="s">
        <v>108</v>
      </c>
      <c r="F203" s="128"/>
      <c r="G203" s="128"/>
      <c r="H203" s="128">
        <v>185.29</v>
      </c>
      <c r="I203" s="103"/>
    </row>
    <row r="204" spans="2:9" s="38" customFormat="1" ht="24.9" customHeight="1" x14ac:dyDescent="0.3">
      <c r="B204" s="275" t="s">
        <v>215</v>
      </c>
      <c r="C204" s="276"/>
      <c r="D204" s="277"/>
      <c r="E204" s="117" t="s">
        <v>214</v>
      </c>
      <c r="F204" s="132">
        <v>800</v>
      </c>
      <c r="G204" s="132">
        <v>800</v>
      </c>
      <c r="H204" s="132">
        <v>500</v>
      </c>
      <c r="I204" s="113">
        <f t="shared" ref="I204:I206" si="11">(H204/G204*100)</f>
        <v>62.5</v>
      </c>
    </row>
    <row r="205" spans="2:9" s="38" customFormat="1" ht="24.9" customHeight="1" x14ac:dyDescent="0.3">
      <c r="B205" s="224">
        <v>4</v>
      </c>
      <c r="C205" s="225"/>
      <c r="D205" s="219"/>
      <c r="E205" s="87" t="s">
        <v>5</v>
      </c>
      <c r="F205" s="128">
        <v>800</v>
      </c>
      <c r="G205" s="128">
        <v>800</v>
      </c>
      <c r="H205" s="128">
        <v>500</v>
      </c>
      <c r="I205" s="103">
        <f t="shared" si="11"/>
        <v>62.5</v>
      </c>
    </row>
    <row r="206" spans="2:9" s="38" customFormat="1" ht="24.9" customHeight="1" x14ac:dyDescent="0.3">
      <c r="B206" s="217">
        <v>42</v>
      </c>
      <c r="C206" s="218"/>
      <c r="D206" s="219"/>
      <c r="E206" s="84" t="s">
        <v>103</v>
      </c>
      <c r="F206" s="128">
        <v>800</v>
      </c>
      <c r="G206" s="128">
        <v>800</v>
      </c>
      <c r="H206" s="128">
        <v>500</v>
      </c>
      <c r="I206" s="103">
        <f t="shared" si="11"/>
        <v>62.5</v>
      </c>
    </row>
    <row r="207" spans="2:9" s="38" customFormat="1" ht="24.9" customHeight="1" x14ac:dyDescent="0.3">
      <c r="B207" s="224">
        <v>422</v>
      </c>
      <c r="C207" s="225"/>
      <c r="D207" s="219"/>
      <c r="E207" s="219" t="s">
        <v>104</v>
      </c>
      <c r="F207" s="128"/>
      <c r="G207" s="128"/>
      <c r="H207" s="128">
        <v>500</v>
      </c>
      <c r="I207" s="103"/>
    </row>
    <row r="208" spans="2:9" s="38" customFormat="1" ht="24.9" customHeight="1" x14ac:dyDescent="0.3">
      <c r="B208" s="224">
        <v>4221</v>
      </c>
      <c r="C208" s="225"/>
      <c r="D208" s="219"/>
      <c r="E208" s="219" t="s">
        <v>106</v>
      </c>
      <c r="F208" s="128"/>
      <c r="G208" s="128"/>
      <c r="H208" s="128">
        <v>500</v>
      </c>
      <c r="I208" s="103"/>
    </row>
    <row r="209" spans="2:9" x14ac:dyDescent="0.3">
      <c r="B209" s="225"/>
      <c r="C209" s="225"/>
      <c r="D209" s="187"/>
      <c r="E209" s="188"/>
      <c r="F209" s="189"/>
      <c r="G209" s="189"/>
      <c r="H209" s="189"/>
      <c r="I209" s="190"/>
    </row>
    <row r="211" spans="2:9" x14ac:dyDescent="0.3">
      <c r="H211" s="178" t="s">
        <v>183</v>
      </c>
    </row>
    <row r="212" spans="2:9" x14ac:dyDescent="0.3">
      <c r="H212" s="178" t="s">
        <v>187</v>
      </c>
    </row>
  </sheetData>
  <mergeCells count="73">
    <mergeCell ref="B13:D13"/>
    <mergeCell ref="B14:D14"/>
    <mergeCell ref="B18:D18"/>
    <mergeCell ref="B158:D158"/>
    <mergeCell ref="B89:D89"/>
    <mergeCell ref="B55:D55"/>
    <mergeCell ref="B66:D66"/>
    <mergeCell ref="B76:D76"/>
    <mergeCell ref="B77:D77"/>
    <mergeCell ref="B107:D107"/>
    <mergeCell ref="B142:D142"/>
    <mergeCell ref="B112:D112"/>
    <mergeCell ref="B113:D113"/>
    <mergeCell ref="B114:D114"/>
    <mergeCell ref="B115:D115"/>
    <mergeCell ref="B123:D123"/>
    <mergeCell ref="B141:D141"/>
    <mergeCell ref="B140:D140"/>
    <mergeCell ref="B109:D109"/>
    <mergeCell ref="B98:D98"/>
    <mergeCell ref="B106:D106"/>
    <mergeCell ref="B26:D26"/>
    <mergeCell ref="B27:D27"/>
    <mergeCell ref="B28:D28"/>
    <mergeCell ref="B97:D97"/>
    <mergeCell ref="B31:D31"/>
    <mergeCell ref="B96:D96"/>
    <mergeCell ref="B16:D16"/>
    <mergeCell ref="B23:D23"/>
    <mergeCell ref="B22:D22"/>
    <mergeCell ref="B21:D21"/>
    <mergeCell ref="B15:D15"/>
    <mergeCell ref="B17:D17"/>
    <mergeCell ref="B19:D19"/>
    <mergeCell ref="B20:D20"/>
    <mergeCell ref="B8:D8"/>
    <mergeCell ref="B2:I2"/>
    <mergeCell ref="B4:E4"/>
    <mergeCell ref="B5:E5"/>
    <mergeCell ref="B6:D6"/>
    <mergeCell ref="B7:D7"/>
    <mergeCell ref="B188:D188"/>
    <mergeCell ref="B193:D193"/>
    <mergeCell ref="B189:D189"/>
    <mergeCell ref="B9:D9"/>
    <mergeCell ref="B164:D164"/>
    <mergeCell ref="B165:D165"/>
    <mergeCell ref="B182:D182"/>
    <mergeCell ref="B183:D183"/>
    <mergeCell ref="B187:D187"/>
    <mergeCell ref="B10:D10"/>
    <mergeCell ref="B11:D11"/>
    <mergeCell ref="B12:D12"/>
    <mergeCell ref="B108:D108"/>
    <mergeCell ref="B78:D78"/>
    <mergeCell ref="B32:D32"/>
    <mergeCell ref="B33:D33"/>
    <mergeCell ref="B204:D204"/>
    <mergeCell ref="B133:D133"/>
    <mergeCell ref="B134:D134"/>
    <mergeCell ref="B154:D154"/>
    <mergeCell ref="B153:D153"/>
    <mergeCell ref="B148:D148"/>
    <mergeCell ref="B163:D163"/>
    <mergeCell ref="B194:D194"/>
    <mergeCell ref="B172:D172"/>
    <mergeCell ref="B173:D173"/>
    <mergeCell ref="B174:D174"/>
    <mergeCell ref="B180:D180"/>
    <mergeCell ref="B181:D181"/>
    <mergeCell ref="B149:D149"/>
    <mergeCell ref="B162:D162"/>
    <mergeCell ref="B199:D199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</vt:i4>
      </vt:variant>
    </vt:vector>
  </HeadingPairs>
  <TitlesOfParts>
    <vt:vector size="9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Izvještaj po organizacijskoj </vt:lpstr>
      <vt:lpstr>Izvještaj po programskoj</vt:lpstr>
      <vt:lpstr>'Izvještaj po organizacijskoj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2026-07-10T10:59:25Z</cp:lastPrinted>
  <dcterms:created xsi:type="dcterms:W3CDTF">2022-08-12T12:51:27Z</dcterms:created>
  <dcterms:modified xsi:type="dcterms:W3CDTF">2026-07-13T08:47:22Z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proračuna JLP(R)S - Copy.xlsx</vt:lpwstr>
  </property>
</Properties>
</file>